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media/image3.png" ContentType="image/png"/>
  <Override PartName="/xl/media/image2.wmf" ContentType="image/x-wmf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DI OBRA" sheetId="1" state="visible" r:id="rId2"/>
    <sheet name="LDI EQUIPAMENTO" sheetId="2" state="visible" r:id="rId3"/>
    <sheet name="ORÇAMENTO" sheetId="3" state="visible" r:id="rId4"/>
    <sheet name="CRONOGRAMA" sheetId="4" state="visible" r:id="rId5"/>
    <sheet name="Plan3" sheetId="5" state="hidden" r:id="rId6"/>
  </sheets>
  <definedNames>
    <definedName function="false" hidden="false" localSheetId="3" name="_xlnm.Print_Area" vbProcedure="false">CRONOGRAMA!$A$1:$E$26</definedName>
    <definedName function="false" hidden="false" localSheetId="1" name="_xlnm.Print_Area" vbProcedure="false">'LDI EQUIPAMENTO'!$A$1:$H$36</definedName>
    <definedName function="false" hidden="false" localSheetId="0" name="_xlnm.Print_Area" vbProcedure="false">'LDI OBRA'!$A$1:$H$36</definedName>
    <definedName function="false" hidden="false" localSheetId="2" name="_xlnm.Print_Area" vbProcedure="false">ORÇAMENTO!$A$1:$P$59</definedName>
    <definedName function="false" hidden="false" localSheetId="2" name="_xlnm.Print_Titles" vbProcedure="false">ORÇAMENTO!$13:$14</definedName>
    <definedName function="false" hidden="false" name="COTAÇÕES" vbProcedure="false">#REF!</definedName>
    <definedName function="false" hidden="false" name="smm" vbProcedure="false">{"um","dois","três","quatro","cinco","seis","sete","oito","nove","dez","onze","doze","treze","quatorze","quinze","dezesseis","dezessete","dezoito","dezenove"}</definedName>
    <definedName function="false" hidden="false" name="TESTE" vbProcedure="false">#REF!</definedName>
    <definedName function="false" hidden="false" name="\0" vbProcedure="false">#REF!</definedName>
    <definedName function="false" hidden="false" localSheetId="2" name="_xlnm.Print_Area_0" vbProcedure="false">ORÇAMENTO!$A$13:$O$38</definedName>
    <definedName function="false" hidden="false" localSheetId="2" name="_xlnm.Print_Titles" vbProcedure="false">ORÇAMENTO!$13:$14</definedName>
    <definedName function="false" hidden="false" localSheetId="2" name="_xlnm.Print_Titles_0" vbProcedure="false">ORÇAMENTO!$13:$14</definedName>
    <definedName function="false" hidden="false" localSheetId="2" name="_xlnm.Print_Titles_0_0" vbProcedure="false">ORÇAMENTO!$13:$14</definedName>
    <definedName function="false" hidden="false" localSheetId="3" name="_xlnm.Print_Area" vbProcedure="false">CRONOGRAMA!$A$1:$E$25</definedName>
    <definedName function="false" hidden="false" localSheetId="3" name="_xlnm.Print_Area_0_0" vbProcedure="false">CRONOGRAMA!$A$10:$E$23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<sst xmlns="http://schemas.openxmlformats.org/spreadsheetml/2006/main" count="237" uniqueCount="139">
  <si>
    <t xml:space="preserve">RDC ELETRÔNICO 001/2018</t>
  </si>
  <si>
    <t xml:space="preserve">PROCESSO 23473.000885/2018-13</t>
  </si>
  <si>
    <t xml:space="preserve">COMPOSIÇÃO DO LDI  - Obra</t>
  </si>
  <si>
    <t xml:space="preserve"> ITEM 02 - CONSTRUÇÃO E REPARO DE CERCA 
RDC 001/2018 IFC    – CAMPUS BLUMENAU</t>
  </si>
  <si>
    <t xml:space="preserve">Fórmula Proposta pelo Acórdão 2369/2011:</t>
  </si>
  <si>
    <t xml:space="preserve">Descrição</t>
  </si>
  <si>
    <t xml:space="preserve">Percentual da taxa (%)</t>
  </si>
  <si>
    <t xml:space="preserve">Parcela da</t>
  </si>
  <si>
    <t xml:space="preserve">Fórmula</t>
  </si>
  <si>
    <t xml:space="preserve">Administração Central</t>
  </si>
  <si>
    <t xml:space="preserve">AC</t>
  </si>
  <si>
    <t xml:space="preserve">Risco</t>
  </si>
  <si>
    <t xml:space="preserve">R</t>
  </si>
  <si>
    <t xml:space="preserve">Seguro + Garantia</t>
  </si>
  <si>
    <t xml:space="preserve">S+G</t>
  </si>
  <si>
    <t xml:space="preserve">Despesas Financeiras</t>
  </si>
  <si>
    <t xml:space="preserve">DF</t>
  </si>
  <si>
    <t xml:space="preserve">Lucro</t>
  </si>
  <si>
    <t xml:space="preserve">L</t>
  </si>
  <si>
    <t xml:space="preserve">COFINS</t>
  </si>
  <si>
    <t xml:space="preserve">I</t>
  </si>
  <si>
    <t xml:space="preserve">PIS</t>
  </si>
  <si>
    <t xml:space="preserve">CPRB</t>
  </si>
  <si>
    <t xml:space="preserve">ISS</t>
  </si>
  <si>
    <t xml:space="preserve">LDI calculado =</t>
  </si>
  <si>
    <t xml:space="preserve"> </t>
  </si>
  <si>
    <t xml:space="preserve">Data:</t>
  </si>
  <si>
    <t xml:space="preserve">Nome:</t>
  </si>
  <si>
    <t xml:space="preserve">CPF nº</t>
  </si>
  <si>
    <t xml:space="preserve">RG nº</t>
  </si>
  <si>
    <t xml:space="preserve">Licitante:</t>
  </si>
  <si>
    <t xml:space="preserve">CNPJ:</t>
  </si>
  <si>
    <t xml:space="preserve">COMPOSIÇÃO DO LDI  - Equipamento</t>
  </si>
  <si>
    <t xml:space="preserve"> ITEM 02 -  CONSTRUÇÃO E REPARO DE CERCA
RDC 001/2018 IFC    – CAMPUS BLUMENAU</t>
  </si>
  <si>
    <t xml:space="preserve">ORÇAMENTO PARA OBRA ITEM 02 – CONSTRUÇÃO E REPARO DE CERCA RDC 001/2018 IFC – CAMPUS BLUMENAU</t>
  </si>
  <si>
    <t xml:space="preserve">Obra: Construção e reparo de de cerca</t>
  </si>
  <si>
    <t xml:space="preserve">LDI EQUIPAMENTO:</t>
  </si>
  <si>
    <t xml:space="preserve">'</t>
  </si>
  <si>
    <t xml:space="preserve">LDI OBRA:</t>
  </si>
  <si>
    <t xml:space="preserve">Extensão Total a ser construída: 192,03 m</t>
  </si>
  <si>
    <t xml:space="preserve">Extensão Total a ser Reparada: 100,00 m</t>
  </si>
  <si>
    <t xml:space="preserve">Local: RUA BERNADINO J. DE OLIVEIRA , BLUMENAU - SC</t>
  </si>
  <si>
    <t xml:space="preserve">Resp. Técnico: </t>
  </si>
  <si>
    <t xml:space="preserve">DATA:</t>
  </si>
  <si>
    <t xml:space="preserve">DESCONTO:</t>
  </si>
  <si>
    <t xml:space="preserve">ITEM</t>
  </si>
  <si>
    <t xml:space="preserve">DESCRIÇÃO</t>
  </si>
  <si>
    <t xml:space="preserve">UNID.</t>
  </si>
  <si>
    <t xml:space="preserve">QUANTID.</t>
  </si>
  <si>
    <t xml:space="preserve">MÃO DE OBRA</t>
  </si>
  <si>
    <t xml:space="preserve">MATERIAL</t>
  </si>
  <si>
    <t xml:space="preserve">TOTAL SEM LDI</t>
  </si>
  <si>
    <t xml:space="preserve">TOTAL COM LDI</t>
  </si>
  <si>
    <t xml:space="preserve">CUSTO UNIT.</t>
  </si>
  <si>
    <t xml:space="preserve">CUSTO TOTAL</t>
  </si>
  <si>
    <t xml:space="preserve">SERVIÇOS PRELIMINARES</t>
  </si>
  <si>
    <t xml:space="preserve">1.1</t>
  </si>
  <si>
    <t xml:space="preserve">ALUGUEL CONTAINER/ESCRIT INCL INST ELET LARG=2,20 COMP=6,20M ALT=2,50M CHAPA ACO C/NERV TRAPEZ FORRO C/ISOL TERMO/ACUSTICO CHASSIS REFORC PISO COMPENS NAVAL EXC TRANSP/CARGA/DESCARGA</t>
  </si>
  <si>
    <t xml:space="preserve">mês</t>
  </si>
  <si>
    <t xml:space="preserve">1.2</t>
  </si>
  <si>
    <t xml:space="preserve">EXECUÇÃO DE REFEITÓRIO EM CANTEIRO DE OBRA EM CHAPA DE MADEIRA COMPENSADA, NÃO INCLUSO MOBILIÁRIO E EQUIPAMENTOS. AF_02/2016</t>
  </si>
  <si>
    <t xml:space="preserve">m²</t>
  </si>
  <si>
    <t xml:space="preserve">1.3</t>
  </si>
  <si>
    <t xml:space="preserve">EXECUÇÃO DE SANITÁRIO E VESTIÁRIO EM CANTEIRO DE OBRA EM CHAPA DE MADEIRA COMPENSADA, NÃO INCLUSO MOBILIÁRIO. AF_02/2016</t>
  </si>
  <si>
    <t xml:space="preserve">1.4</t>
  </si>
  <si>
    <t xml:space="preserve">PLACA DE OBRA EM CHAPA DE ACO GALVANIZADO</t>
  </si>
  <si>
    <t xml:space="preserve">1.5</t>
  </si>
  <si>
    <t xml:space="preserve">PLACA DE OBRA EM CHAPA DE ACO GALVANIZADO FEDERAL</t>
  </si>
  <si>
    <t xml:space="preserve">1.6</t>
  </si>
  <si>
    <t xml:space="preserve">DEMOLIÇÃO DE ALVENARIA DE BLOCO FURADO, DE FORMA MANUAL, SEM REAPROVEITAMENTO. AF_12/2017</t>
  </si>
  <si>
    <t xml:space="preserve">m³</t>
  </si>
  <si>
    <t xml:space="preserve">1.7</t>
  </si>
  <si>
    <t xml:space="preserve">CARGA MANUAL DE ENTULHO EM CAMINHAO BASCULANTE 6 M3</t>
  </si>
  <si>
    <t xml:space="preserve">1.8</t>
  </si>
  <si>
    <t xml:space="preserve">TRANSPORTE DE ENTULHO COM CAMINHAO BASCULANTE 6 M3, RODOVIA PAVIMENTADA, DMT 0,5 A 1,0 KM</t>
  </si>
  <si>
    <t xml:space="preserve">1.9</t>
  </si>
  <si>
    <t xml:space="preserve">LIMPEZA MANUAL DO TERRENO (C/ RASPAGEM SUPERFICIAL)</t>
  </si>
  <si>
    <t xml:space="preserve">1.10</t>
  </si>
  <si>
    <t xml:space="preserve">LOCACAO DA OBRA, COM USO DE EQUIPAMENTOS TOPOGRAFICOS, INCLUSIVE NIVELADOR</t>
  </si>
  <si>
    <t xml:space="preserve">Total do item 1</t>
  </si>
  <si>
    <t xml:space="preserve">INFRAESTRUTURA</t>
  </si>
  <si>
    <t xml:space="preserve">2.1</t>
  </si>
  <si>
    <t xml:space="preserve">ESCAVAÇÃO MECANIZADA PARA VIGA BALDRAME, COM PREVISÃO DE FÔRMA, COM MINI-ESCAVADEIRA. AF_06/2017</t>
  </si>
  <si>
    <t xml:space="preserve">2.2</t>
  </si>
  <si>
    <t xml:space="preserve">FABRICAÇÃO, MONTAGEM E DESMONTAGEM DE FÔRMA PARA VIGA BALDRAME, EM MADEIRA SERRADA, E=25 MM, 4 UTILIZAÇÕES. AF_06/2017</t>
  </si>
  <si>
    <t xml:space="preserve">2.3</t>
  </si>
  <si>
    <t xml:space="preserve">CONCRETO FCK = 20MPA, TRAÇO 1:2,7:3 (CIMENTO/ AREIA MÉDIA/ BRITA 1)  - PREPARO MECÂNICO COM BETONEIRA 400 L. AF_07/2016</t>
  </si>
  <si>
    <t xml:space="preserve">2.4</t>
  </si>
  <si>
    <t xml:space="preserve">ARMAÇÃO E FORNECIMENTO DE BLOCO, VIGA BALDRAME E SAPATA UTILIZANDO AÇO CA-60 DE 5 MM - MONTAGEM. AF_06/2017</t>
  </si>
  <si>
    <t xml:space="preserve">kg</t>
  </si>
  <si>
    <t xml:space="preserve">2.5</t>
  </si>
  <si>
    <t xml:space="preserve">ARMAÇÃO DE BLOCO, VIGA BALDRAME OU SAPATA UTILIZANDO AÇO CA-50 DE 6,3 MM - MONTAGEM. AF_06/2017</t>
  </si>
  <si>
    <t xml:space="preserve">2.6</t>
  </si>
  <si>
    <t xml:space="preserve">CONCRETO FCK = 25MPA, TRAÇO 1:2,3:2,7 (CIMENTO/ AREIA MÉDIA/ BRITA 1)  - PREPARO MECÂNICO COM BETONEIRA 400 L. AF_07/2016</t>
  </si>
  <si>
    <t xml:space="preserve">Total do item 2</t>
  </si>
  <si>
    <t xml:space="preserve">SUPRAESTRUTURA - CONSTRUÇÃO DE CERCA</t>
  </si>
  <si>
    <t xml:space="preserve">3.1</t>
  </si>
  <si>
    <t xml:space="preserve">PORTAO EM TELA ARAME GALVANIZADO N.12 MALHA 2" E MOLDURA EM TUBOS DE ACO COM DUAS FOLHAS DE ABRIR, INCLUSO FERRAGENS</t>
  </si>
  <si>
    <t xml:space="preserve">*3.2</t>
  </si>
  <si>
    <t xml:space="preserve">CADEADO EM ACO INOX, LARGURA DE *50* MM, COM HASTE EM ACO TEMPERADO, SEM MOLA - CHAVES INCLUIDAS</t>
  </si>
  <si>
    <t xml:space="preserve">un</t>
  </si>
  <si>
    <t xml:space="preserve">3.3</t>
  </si>
  <si>
    <t xml:space="preserve">ALAMBRADO EM MOURÕES DE CONCRETO, COM TELA DE ARAME GALVANIZADO 15x5 CM, ESPAÇAMENTO A CADA 2,5 METROS, CRAVADO 0,5 M</t>
  </si>
  <si>
    <t xml:space="preserve">m</t>
  </si>
  <si>
    <t xml:space="preserve">Total do item 3</t>
  </si>
  <si>
    <t xml:space="preserve">*ITEM  3.2 -  FOI ADOTADO LDI DE EQUIPAMENTO</t>
  </si>
  <si>
    <t xml:space="preserve">REPARO DE CERCA</t>
  </si>
  <si>
    <t xml:space="preserve">4.1</t>
  </si>
  <si>
    <t xml:space="preserve">RECOMPOSICAO PARCIAL DO ARAME FARPADO Nº 14 CLASSE 250, FIXADO EM CERCA COM MOURÕES</t>
  </si>
  <si>
    <t xml:space="preserve">*4.2</t>
  </si>
  <si>
    <t xml:space="preserve">4.3</t>
  </si>
  <si>
    <t xml:space="preserve">4.4</t>
  </si>
  <si>
    <t xml:space="preserve">4.5</t>
  </si>
  <si>
    <t xml:space="preserve">TUBO PVC DN 100 MM PARA DRENAGEM - FORNECIMENTO E INSTALACAO</t>
  </si>
  <si>
    <t xml:space="preserve">4.6</t>
  </si>
  <si>
    <t xml:space="preserve">ALVENARIA DE VEDAÇÃO DE BLOCOS VAZADOS DE CONCRETO DE 14X19X39CM (ESPESSURA 14CM) DE PAREDES COM ÁREA LÍQUIDA MENOR QUE 6M² SEM VÃOS E ARGAMASSA DE ASSENTAMENTO COM PREPARO EM BETONEIRA. AF_06/2014</t>
  </si>
  <si>
    <t xml:space="preserve">4.7</t>
  </si>
  <si>
    <t xml:space="preserve">Total do item 4</t>
  </si>
  <si>
    <t xml:space="preserve">*ITEM  4.2 -  FOI ADOTADO LDI DE EQUIPAMENTO</t>
  </si>
  <si>
    <t xml:space="preserve">ADMINISTRAÇÃO E FISCALIZAÇÃO DE OBRA</t>
  </si>
  <si>
    <t xml:space="preserve">5.1</t>
  </si>
  <si>
    <t xml:space="preserve">ENCARREGADO GERAL COM ENCARGOS COMPLEMENTARES</t>
  </si>
  <si>
    <t xml:space="preserve">h</t>
  </si>
  <si>
    <t xml:space="preserve">5.2</t>
  </si>
  <si>
    <t xml:space="preserve">ENGENHEIRO CIVIL DE OBRA JUNIOR COM ENCARGOS COMPLEMENTARES</t>
  </si>
  <si>
    <t xml:space="preserve">5.3</t>
  </si>
  <si>
    <t xml:space="preserve">MANUAL DE USO </t>
  </si>
  <si>
    <t xml:space="preserve">Total do item 5 </t>
  </si>
  <si>
    <t xml:space="preserve">TOTAL GERAL R$</t>
  </si>
  <si>
    <r>
      <rPr>
        <b val="true"/>
        <sz val="14"/>
        <rFont val="Arial"/>
        <family val="2"/>
        <charset val="1"/>
      </rPr>
      <t xml:space="preserve">CRONOGRAMA FÍSICO-FINANCEIRO </t>
    </r>
    <r>
      <rPr>
        <b val="true"/>
        <sz val="14"/>
        <color rgb="FF000000"/>
        <rFont val="Arial"/>
        <family val="2"/>
        <charset val="1"/>
      </rPr>
      <t xml:space="preserve"> ITEM 02 – CONSTRUÇÃO E REPARO DE CERCA
 RDC 001/2018 IFC – CAMPUS BLUMENAU</t>
    </r>
  </si>
  <si>
    <t xml:space="preserve">PERÍODO</t>
  </si>
  <si>
    <t xml:space="preserve">TOTAL</t>
  </si>
  <si>
    <t xml:space="preserve">0 - 30 DIAS</t>
  </si>
  <si>
    <t xml:space="preserve">30 - 60 DIAS</t>
  </si>
  <si>
    <t xml:space="preserve">(Canteiro de Obra e Locação)</t>
  </si>
  <si>
    <t xml:space="preserve">(Baldrame)</t>
  </si>
  <si>
    <t xml:space="preserve">(Mourões, telas e arame farpado)</t>
  </si>
  <si>
    <t xml:space="preserve">(Reparos)</t>
  </si>
  <si>
    <t xml:space="preserve">(Acompanhamento de obra)</t>
  </si>
</sst>
</file>

<file path=xl/styles.xml><?xml version="1.0" encoding="utf-8"?>
<styleSheet xmlns="http://schemas.openxmlformats.org/spreadsheetml/2006/main">
  <numFmts count="16">
    <numFmt numFmtId="164" formatCode="0"/>
    <numFmt numFmtId="165" formatCode="@"/>
    <numFmt numFmtId="166" formatCode="#,##0.00"/>
    <numFmt numFmtId="167" formatCode="0.00%"/>
    <numFmt numFmtId="168" formatCode="D&quot; de &quot;MMMM&quot; de &quot;YYYY"/>
    <numFmt numFmtId="169" formatCode="0.00"/>
    <numFmt numFmtId="170" formatCode="General"/>
    <numFmt numFmtId="171" formatCode="0%"/>
    <numFmt numFmtId="172" formatCode="#,##0"/>
    <numFmt numFmtId="173" formatCode="DD/MM/YY"/>
    <numFmt numFmtId="174" formatCode="#.#####"/>
    <numFmt numFmtId="175" formatCode="#,##0.00\ ;#,##0.00\ ;\-#\ ;@\ "/>
    <numFmt numFmtId="176" formatCode="000000"/>
    <numFmt numFmtId="177" formatCode="00"/>
    <numFmt numFmtId="178" formatCode="#,##0.00_);\(#,##0.00\)"/>
    <numFmt numFmtId="179" formatCode="&quot;R$ &quot;#,##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sz val="12"/>
      <color rgb="FF0000FF"/>
      <name val="Arial"/>
      <family val="2"/>
      <charset val="1"/>
    </font>
    <font>
      <sz val="12"/>
      <color rgb="FFCE181E"/>
      <name val="Arial"/>
      <family val="2"/>
      <charset val="1"/>
    </font>
    <font>
      <sz val="11"/>
      <color rgb="FFCE181E"/>
      <name val="Calibri"/>
      <family val="2"/>
      <charset val="1"/>
    </font>
    <font>
      <b val="true"/>
      <sz val="14"/>
      <name val="Arial"/>
      <family val="2"/>
      <charset val="1"/>
    </font>
    <font>
      <b val="true"/>
      <u val="single"/>
      <sz val="12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ADD58A"/>
        <bgColor rgb="FFC2E0AE"/>
      </patternFill>
    </fill>
    <fill>
      <patternFill patternType="solid">
        <fgColor rgb="FFEEEEEE"/>
        <bgColor rgb="FFFFFFFF"/>
      </patternFill>
    </fill>
    <fill>
      <patternFill patternType="solid">
        <fgColor rgb="FFFFF200"/>
        <bgColor rgb="FFFFFF00"/>
      </patternFill>
    </fill>
    <fill>
      <patternFill patternType="solid">
        <fgColor rgb="FFC2E0AE"/>
        <bgColor rgb="FFADD58A"/>
      </patternFill>
    </fill>
    <fill>
      <patternFill patternType="solid">
        <fgColor rgb="FFFFFF00"/>
        <bgColor rgb="FFFFF200"/>
      </patternFill>
    </fill>
    <fill>
      <patternFill patternType="solid">
        <fgColor rgb="FFFFFFFF"/>
        <bgColor rgb="FFEEEEEE"/>
      </patternFill>
    </fill>
    <fill>
      <patternFill patternType="solid">
        <fgColor rgb="FFCCCCCC"/>
        <bgColor rgb="FFCCCCFF"/>
      </patternFill>
    </fill>
    <fill>
      <patternFill patternType="solid">
        <fgColor rgb="FFFFFBCC"/>
        <bgColor rgb="FFFFFF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17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171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11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11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2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9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4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4" borderId="1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70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6" borderId="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0" fontId="5" fillId="7" borderId="14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1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1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5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7" fontId="5" fillId="7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8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" fillId="9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7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8" fillId="7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7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6" fontId="5" fillId="2" borderId="2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9" fontId="17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5" fillId="2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8" fontId="5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Explanatory Text" xfId="21" builtinId="53" customBuiltin="true"/>
  </cellStyles>
  <dxfs count="1">
    <dxf/>
  </dxf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BCC"/>
      <rgbColor rgb="FFEEEEEE"/>
      <rgbColor rgb="FF660066"/>
      <rgbColor rgb="FFFF8080"/>
      <rgbColor rgb="FF0563C1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2E0AE"/>
      <rgbColor rgb="FFFFFF99"/>
      <rgbColor rgb="FFADD58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96840</xdr:colOff>
      <xdr:row>8</xdr:row>
      <xdr:rowOff>82800</xdr:rowOff>
    </xdr:from>
    <xdr:to>
      <xdr:col>7</xdr:col>
      <xdr:colOff>548280</xdr:colOff>
      <xdr:row>12</xdr:row>
      <xdr:rowOff>2160</xdr:rowOff>
    </xdr:to>
    <xdr:pic>
      <xdr:nvPicPr>
        <xdr:cNvPr id="0" name="Figura 2" descr=""/>
        <xdr:cNvPicPr/>
      </xdr:nvPicPr>
      <xdr:blipFill>
        <a:blip r:embed="rId1"/>
        <a:stretch/>
      </xdr:blipFill>
      <xdr:spPr>
        <a:xfrm>
          <a:off x="723960" y="1625760"/>
          <a:ext cx="4825440" cy="681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315000</xdr:colOff>
      <xdr:row>8</xdr:row>
      <xdr:rowOff>73080</xdr:rowOff>
    </xdr:from>
    <xdr:to>
      <xdr:col>7</xdr:col>
      <xdr:colOff>766440</xdr:colOff>
      <xdr:row>11</xdr:row>
      <xdr:rowOff>182880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942120" y="1616040"/>
          <a:ext cx="4825440" cy="681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106560</xdr:colOff>
      <xdr:row>17</xdr:row>
      <xdr:rowOff>360</xdr:rowOff>
    </xdr:from>
    <xdr:to>
      <xdr:col>1</xdr:col>
      <xdr:colOff>1063440</xdr:colOff>
      <xdr:row>17</xdr:row>
      <xdr:rowOff>11880</xdr:rowOff>
    </xdr:to>
    <xdr:pic>
      <xdr:nvPicPr>
        <xdr:cNvPr id="2" name="Picture 7" descr=""/>
        <xdr:cNvPicPr/>
      </xdr:nvPicPr>
      <xdr:blipFill>
        <a:blip r:embed="rId1"/>
        <a:stretch/>
      </xdr:blipFill>
      <xdr:spPr>
        <a:xfrm>
          <a:off x="106560" y="4393080"/>
          <a:ext cx="1516680" cy="11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106200</xdr:colOff>
      <xdr:row>0</xdr:row>
      <xdr:rowOff>0</xdr:rowOff>
    </xdr:from>
    <xdr:to>
      <xdr:col>1</xdr:col>
      <xdr:colOff>1053000</xdr:colOff>
      <xdr:row>0</xdr:row>
      <xdr:rowOff>9720</xdr:rowOff>
    </xdr:to>
    <xdr:pic>
      <xdr:nvPicPr>
        <xdr:cNvPr id="3" name="Picture 7" descr=""/>
        <xdr:cNvPicPr/>
      </xdr:nvPicPr>
      <xdr:blipFill>
        <a:blip r:embed="rId2"/>
        <a:stretch/>
      </xdr:blipFill>
      <xdr:spPr>
        <a:xfrm>
          <a:off x="106200" y="0"/>
          <a:ext cx="1506600" cy="9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RowHeight="15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1" width="10.58"/>
    <col collapsed="false" customWidth="true" hidden="false" outlineLevel="0" max="3" min="3" style="1" width="5.43"/>
    <col collapsed="false" customWidth="true" hidden="false" outlineLevel="0" max="4" min="4" style="1" width="5.1"/>
    <col collapsed="false" customWidth="true" hidden="false" outlineLevel="0" max="5" min="5" style="1" width="6.56"/>
    <col collapsed="false" customWidth="true" hidden="false" outlineLevel="0" max="6" min="6" style="1" width="8.33"/>
    <col collapsed="false" customWidth="true" hidden="false" outlineLevel="0" max="7" min="7" style="1" width="25.98"/>
    <col collapsed="false" customWidth="true" hidden="false" outlineLevel="0" max="8" min="8" style="1" width="16.81"/>
    <col collapsed="false" customWidth="true" hidden="false" outlineLevel="0" max="9" min="9" style="1" width="9.78"/>
    <col collapsed="false" customWidth="true" hidden="false" outlineLevel="0" max="10" min="10" style="1" width="11.89"/>
    <col collapsed="false" customWidth="true" hidden="false" outlineLevel="0" max="1025" min="11" style="1" width="8.89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4"/>
      <c r="J1" s="4"/>
      <c r="K1" s="4"/>
      <c r="L1" s="4"/>
      <c r="S1" s="5"/>
    </row>
    <row r="2" customFormat="false" ht="15.75" hidden="false" customHeight="tru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4"/>
      <c r="J2" s="4"/>
      <c r="K2" s="4"/>
      <c r="L2" s="4"/>
    </row>
    <row r="3" customFormat="false" ht="15.75" hidden="false" customHeight="true" outlineLevel="0" collapsed="false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15" hidden="false" customHeight="fals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customFormat="false" ht="15" hidden="false" customHeight="true" outlineLevel="0" collapsed="false">
      <c r="A5" s="8"/>
      <c r="B5" s="9" t="s">
        <v>3</v>
      </c>
      <c r="C5" s="9"/>
      <c r="D5" s="9"/>
      <c r="E5" s="9"/>
      <c r="F5" s="9"/>
      <c r="G5" s="9"/>
      <c r="H5" s="9"/>
      <c r="I5" s="8"/>
      <c r="J5" s="10"/>
      <c r="K5" s="8"/>
      <c r="L5" s="4"/>
    </row>
    <row r="6" customFormat="false" ht="15" hidden="false" customHeight="false" outlineLevel="0" collapsed="false">
      <c r="A6" s="4"/>
      <c r="B6" s="9"/>
      <c r="C6" s="9"/>
      <c r="D6" s="9"/>
      <c r="E6" s="9"/>
      <c r="F6" s="9"/>
      <c r="G6" s="9"/>
      <c r="H6" s="9"/>
      <c r="I6" s="4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</row>
    <row r="8" customFormat="false" ht="15" hidden="false" customHeight="false" outlineLevel="0" collapsed="false">
      <c r="A8" s="3" t="s">
        <v>4</v>
      </c>
      <c r="B8" s="3"/>
      <c r="C8" s="3"/>
      <c r="D8" s="3"/>
      <c r="E8" s="3"/>
      <c r="F8" s="3"/>
      <c r="G8" s="3"/>
      <c r="H8" s="3"/>
      <c r="I8" s="3"/>
    </row>
    <row r="9" customFormat="false" ht="15" hidden="false" customHeight="false" outlineLevel="0" collapsed="false">
      <c r="A9" s="2"/>
      <c r="B9" s="3"/>
      <c r="C9" s="3"/>
      <c r="D9" s="3"/>
      <c r="E9" s="3"/>
      <c r="F9" s="3"/>
      <c r="G9" s="3"/>
      <c r="H9" s="3"/>
      <c r="I9" s="3"/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</row>
    <row r="13" customFormat="false" ht="15" hidden="false" customHeight="false" outlineLevel="0" collapsed="false">
      <c r="A13" s="4"/>
      <c r="B13" s="2"/>
      <c r="C13" s="2"/>
      <c r="D13" s="2"/>
      <c r="E13" s="2"/>
      <c r="F13" s="2"/>
      <c r="G13" s="2"/>
      <c r="H13" s="4"/>
      <c r="I13" s="4"/>
    </row>
    <row r="14" customFormat="false" ht="15" hidden="false" customHeight="false" outlineLevel="0" collapsed="false">
      <c r="A14" s="4"/>
      <c r="B14" s="11" t="s">
        <v>5</v>
      </c>
      <c r="C14" s="11"/>
      <c r="D14" s="11"/>
      <c r="E14" s="11"/>
      <c r="F14" s="11"/>
      <c r="G14" s="11" t="s">
        <v>6</v>
      </c>
      <c r="H14" s="12" t="s">
        <v>7</v>
      </c>
      <c r="I14" s="4"/>
    </row>
    <row r="15" customFormat="false" ht="15" hidden="false" customHeight="false" outlineLevel="0" collapsed="false">
      <c r="A15" s="4"/>
      <c r="B15" s="11"/>
      <c r="C15" s="11"/>
      <c r="D15" s="11"/>
      <c r="E15" s="11"/>
      <c r="F15" s="11"/>
      <c r="G15" s="11"/>
      <c r="H15" s="13" t="s">
        <v>8</v>
      </c>
      <c r="I15" s="4"/>
    </row>
    <row r="16" customFormat="false" ht="15" hidden="false" customHeight="false" outlineLevel="0" collapsed="false">
      <c r="A16" s="4"/>
      <c r="B16" s="14" t="s">
        <v>9</v>
      </c>
      <c r="C16" s="15"/>
      <c r="D16" s="15"/>
      <c r="E16" s="15"/>
      <c r="F16" s="16"/>
      <c r="G16" s="17" t="n">
        <v>0</v>
      </c>
      <c r="H16" s="18" t="s">
        <v>10</v>
      </c>
      <c r="I16" s="4"/>
    </row>
    <row r="17" customFormat="false" ht="15" hidden="false" customHeight="false" outlineLevel="0" collapsed="false">
      <c r="A17" s="4"/>
      <c r="B17" s="14" t="s">
        <v>11</v>
      </c>
      <c r="C17" s="15"/>
      <c r="D17" s="15"/>
      <c r="E17" s="15"/>
      <c r="F17" s="16"/>
      <c r="G17" s="17" t="n">
        <v>0</v>
      </c>
      <c r="H17" s="18" t="s">
        <v>12</v>
      </c>
      <c r="I17" s="4"/>
    </row>
    <row r="18" customFormat="false" ht="15" hidden="false" customHeight="false" outlineLevel="0" collapsed="false">
      <c r="A18" s="4"/>
      <c r="B18" s="14" t="s">
        <v>13</v>
      </c>
      <c r="C18" s="15"/>
      <c r="D18" s="15"/>
      <c r="E18" s="15"/>
      <c r="F18" s="16"/>
      <c r="G18" s="17" t="n">
        <v>0</v>
      </c>
      <c r="H18" s="18" t="s">
        <v>14</v>
      </c>
      <c r="I18" s="4"/>
    </row>
    <row r="19" customFormat="false" ht="15" hidden="false" customHeight="false" outlineLevel="0" collapsed="false">
      <c r="A19" s="4"/>
      <c r="B19" s="14" t="s">
        <v>15</v>
      </c>
      <c r="C19" s="15"/>
      <c r="D19" s="15"/>
      <c r="E19" s="15"/>
      <c r="F19" s="16"/>
      <c r="G19" s="17" t="n">
        <v>0</v>
      </c>
      <c r="H19" s="18" t="s">
        <v>16</v>
      </c>
      <c r="I19" s="4"/>
    </row>
    <row r="20" customFormat="false" ht="15" hidden="false" customHeight="false" outlineLevel="0" collapsed="false">
      <c r="A20" s="4"/>
      <c r="B20" s="14" t="s">
        <v>17</v>
      </c>
      <c r="C20" s="15"/>
      <c r="D20" s="15"/>
      <c r="E20" s="15"/>
      <c r="F20" s="16"/>
      <c r="G20" s="17" t="n">
        <v>0</v>
      </c>
      <c r="H20" s="18" t="s">
        <v>18</v>
      </c>
      <c r="I20" s="4"/>
    </row>
    <row r="21" customFormat="false" ht="15" hidden="false" customHeight="false" outlineLevel="0" collapsed="false">
      <c r="A21" s="4"/>
      <c r="B21" s="14" t="s">
        <v>19</v>
      </c>
      <c r="C21" s="15"/>
      <c r="D21" s="15"/>
      <c r="E21" s="15"/>
      <c r="F21" s="16"/>
      <c r="G21" s="17" t="n">
        <v>0</v>
      </c>
      <c r="H21" s="18" t="s">
        <v>20</v>
      </c>
      <c r="I21" s="4"/>
    </row>
    <row r="22" customFormat="false" ht="15" hidden="false" customHeight="false" outlineLevel="0" collapsed="false">
      <c r="A22" s="4"/>
      <c r="B22" s="14" t="s">
        <v>21</v>
      </c>
      <c r="C22" s="15"/>
      <c r="D22" s="15"/>
      <c r="E22" s="15"/>
      <c r="F22" s="16"/>
      <c r="G22" s="17" t="n">
        <v>0</v>
      </c>
      <c r="H22" s="18"/>
      <c r="I22" s="4"/>
    </row>
    <row r="23" customFormat="false" ht="15" hidden="false" customHeight="false" outlineLevel="0" collapsed="false">
      <c r="A23" s="4"/>
      <c r="B23" s="14" t="s">
        <v>22</v>
      </c>
      <c r="C23" s="15"/>
      <c r="D23" s="15"/>
      <c r="E23" s="15"/>
      <c r="F23" s="16"/>
      <c r="G23" s="17" t="n">
        <v>0</v>
      </c>
      <c r="H23" s="18"/>
      <c r="I23" s="4"/>
    </row>
    <row r="24" customFormat="false" ht="15" hidden="false" customHeight="false" outlineLevel="0" collapsed="false">
      <c r="A24" s="4"/>
      <c r="B24" s="14" t="s">
        <v>23</v>
      </c>
      <c r="C24" s="15"/>
      <c r="D24" s="15"/>
      <c r="E24" s="15"/>
      <c r="F24" s="16"/>
      <c r="G24" s="17" t="n">
        <v>0</v>
      </c>
      <c r="H24" s="18"/>
      <c r="I24" s="4"/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</row>
    <row r="26" customFormat="false" ht="17.35" hidden="false" customHeight="false" outlineLevel="0" collapsed="false">
      <c r="A26" s="4"/>
      <c r="B26" s="4" t="s">
        <v>24</v>
      </c>
      <c r="C26" s="4"/>
      <c r="D26" s="19" t="s">
        <v>25</v>
      </c>
      <c r="E26" s="19"/>
      <c r="F26" s="19"/>
      <c r="G26" s="20" t="n">
        <f aca="false">ROUND((((1+(G16+G17+G18)/100)*(1+G19/100)*(1+G20/100))/(1-(G21+G22+G23+G24)/100)-1),4)</f>
        <v>0</v>
      </c>
      <c r="H26" s="21"/>
      <c r="I26" s="21"/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</row>
    <row r="28" customFormat="false" ht="15" hidden="false" customHeight="false" outlineLevel="0" collapsed="false">
      <c r="A28" s="4"/>
      <c r="B28" s="22" t="s">
        <v>26</v>
      </c>
      <c r="C28" s="3"/>
      <c r="D28" s="23" t="n">
        <f aca="true">TODAY()</f>
        <v>43412</v>
      </c>
      <c r="E28" s="23"/>
      <c r="F28" s="23"/>
      <c r="G28" s="23"/>
      <c r="H28" s="23"/>
      <c r="I28" s="4"/>
    </row>
    <row r="29" customFormat="false" ht="15" hidden="false" customHeight="false" outlineLevel="0" collapsed="false">
      <c r="A29" s="4"/>
      <c r="B29" s="22"/>
      <c r="C29" s="3"/>
      <c r="D29" s="23"/>
      <c r="E29" s="3"/>
      <c r="F29" s="3"/>
      <c r="G29" s="3"/>
      <c r="H29" s="3"/>
      <c r="I29" s="4"/>
    </row>
    <row r="30" customFormat="false" ht="15" hidden="false" customHeight="false" outlineLevel="0" collapsed="false">
      <c r="A30" s="4"/>
      <c r="B30" s="24"/>
      <c r="C30" s="25"/>
      <c r="D30" s="26"/>
      <c r="E30" s="25"/>
      <c r="F30" s="25"/>
      <c r="G30" s="25"/>
      <c r="H30" s="25"/>
      <c r="I30" s="4"/>
    </row>
    <row r="31" customFormat="false" ht="15" hidden="false" customHeight="false" outlineLevel="0" collapsed="false">
      <c r="A31" s="4"/>
      <c r="B31" s="27" t="s">
        <v>27</v>
      </c>
      <c r="C31" s="28" t="s">
        <v>25</v>
      </c>
      <c r="D31" s="28"/>
      <c r="E31" s="28"/>
      <c r="F31" s="28"/>
      <c r="G31" s="28"/>
      <c r="H31" s="28"/>
      <c r="I31" s="4"/>
    </row>
    <row r="32" customFormat="false" ht="15" hidden="false" customHeight="false" outlineLevel="0" collapsed="false">
      <c r="A32" s="4"/>
      <c r="B32" s="27" t="s">
        <v>28</v>
      </c>
      <c r="C32" s="28"/>
      <c r="D32" s="28"/>
      <c r="E32" s="28"/>
      <c r="F32" s="28"/>
      <c r="G32" s="28"/>
      <c r="H32" s="28"/>
      <c r="I32" s="4"/>
    </row>
    <row r="33" customFormat="false" ht="15" hidden="false" customHeight="false" outlineLevel="0" collapsed="false">
      <c r="A33" s="4"/>
      <c r="B33" s="27" t="s">
        <v>29</v>
      </c>
      <c r="C33" s="28"/>
      <c r="D33" s="28"/>
      <c r="E33" s="28"/>
      <c r="F33" s="28"/>
      <c r="G33" s="28"/>
      <c r="H33" s="28"/>
      <c r="I33" s="4"/>
    </row>
    <row r="34" customFormat="false" ht="15" hidden="false" customHeight="false" outlineLevel="0" collapsed="false">
      <c r="A34" s="4"/>
      <c r="B34" s="29"/>
      <c r="C34" s="29"/>
      <c r="D34" s="29"/>
      <c r="E34" s="30"/>
      <c r="F34" s="30"/>
      <c r="G34" s="30"/>
      <c r="H34" s="30"/>
      <c r="I34" s="4"/>
    </row>
    <row r="35" customFormat="false" ht="15" hidden="false" customHeight="false" outlineLevel="0" collapsed="false">
      <c r="A35" s="4"/>
      <c r="B35" s="27" t="s">
        <v>30</v>
      </c>
      <c r="C35" s="28"/>
      <c r="D35" s="28"/>
      <c r="E35" s="28"/>
      <c r="F35" s="28"/>
      <c r="G35" s="28"/>
      <c r="H35" s="28"/>
      <c r="I35" s="4"/>
    </row>
    <row r="36" customFormat="false" ht="15" hidden="false" customHeight="false" outlineLevel="0" collapsed="false">
      <c r="B36" s="27" t="s">
        <v>31</v>
      </c>
      <c r="C36" s="28"/>
      <c r="D36" s="28"/>
      <c r="E36" s="28"/>
      <c r="F36" s="28"/>
      <c r="G36" s="28"/>
      <c r="H36" s="28"/>
    </row>
    <row r="37" customFormat="false" ht="15" hidden="false" customHeight="false" outlineLevel="0" collapsed="false">
      <c r="C37" s="1" t="s">
        <v>25</v>
      </c>
    </row>
  </sheetData>
  <sheetProtection sheet="true" password="cde4" objects="true" scenarios="true" selectLockedCells="true"/>
  <mergeCells count="15">
    <mergeCell ref="B1:H1"/>
    <mergeCell ref="B2:H2"/>
    <mergeCell ref="A4:H4"/>
    <mergeCell ref="B5:H6"/>
    <mergeCell ref="A8:H8"/>
    <mergeCell ref="B14:F15"/>
    <mergeCell ref="G14:G15"/>
    <mergeCell ref="H21:H24"/>
    <mergeCell ref="D26:F26"/>
    <mergeCell ref="D28:H28"/>
    <mergeCell ref="C31:H31"/>
    <mergeCell ref="C32:H32"/>
    <mergeCell ref="C33:H33"/>
    <mergeCell ref="C35:H35"/>
    <mergeCell ref="C36:H36"/>
  </mergeCells>
  <printOptions headings="false" gridLines="false" gridLinesSet="true" horizontalCentered="false" verticalCentered="false"/>
  <pageMargins left="0.590277777777778" right="0.590277777777778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 de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5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1" width="10.58"/>
    <col collapsed="false" customWidth="true" hidden="false" outlineLevel="0" max="3" min="3" style="1" width="5.43"/>
    <col collapsed="false" customWidth="true" hidden="false" outlineLevel="0" max="4" min="4" style="1" width="5.1"/>
    <col collapsed="false" customWidth="true" hidden="false" outlineLevel="0" max="5" min="5" style="1" width="6.56"/>
    <col collapsed="false" customWidth="true" hidden="false" outlineLevel="0" max="6" min="6" style="1" width="8.33"/>
    <col collapsed="false" customWidth="true" hidden="false" outlineLevel="0" max="7" min="7" style="1" width="25.98"/>
    <col collapsed="false" customWidth="true" hidden="false" outlineLevel="0" max="8" min="8" style="1" width="16.81"/>
    <col collapsed="false" customWidth="true" hidden="false" outlineLevel="0" max="9" min="9" style="1" width="9.78"/>
    <col collapsed="false" customWidth="true" hidden="false" outlineLevel="0" max="10" min="10" style="1" width="11.89"/>
    <col collapsed="false" customWidth="true" hidden="false" outlineLevel="0" max="1025" min="11" style="1" width="8.89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4"/>
      <c r="J1" s="4"/>
      <c r="K1" s="4"/>
      <c r="L1" s="4"/>
      <c r="S1" s="5"/>
    </row>
    <row r="2" customFormat="false" ht="15.75" hidden="false" customHeight="tru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4"/>
      <c r="J2" s="4"/>
      <c r="K2" s="4"/>
      <c r="L2" s="4"/>
    </row>
    <row r="3" customFormat="false" ht="15.75" hidden="false" customHeight="true" outlineLevel="0" collapsed="false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15" hidden="false" customHeight="false" outlineLevel="0" collapsed="false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customFormat="false" ht="15" hidden="false" customHeight="true" outlineLevel="0" collapsed="false">
      <c r="A5" s="8"/>
      <c r="B5" s="9" t="s">
        <v>33</v>
      </c>
      <c r="C5" s="9"/>
      <c r="D5" s="9"/>
      <c r="E5" s="9"/>
      <c r="F5" s="9"/>
      <c r="G5" s="9"/>
      <c r="H5" s="9"/>
      <c r="I5" s="8"/>
      <c r="J5" s="10"/>
      <c r="K5" s="8"/>
      <c r="L5" s="4"/>
    </row>
    <row r="6" customFormat="false" ht="15" hidden="false" customHeight="false" outlineLevel="0" collapsed="false">
      <c r="A6" s="4"/>
      <c r="B6" s="9"/>
      <c r="C6" s="9"/>
      <c r="D6" s="9"/>
      <c r="E6" s="9"/>
      <c r="F6" s="9"/>
      <c r="G6" s="9"/>
      <c r="H6" s="9"/>
      <c r="I6" s="4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</row>
    <row r="8" customFormat="false" ht="15" hidden="false" customHeight="false" outlineLevel="0" collapsed="false">
      <c r="A8" s="3" t="s">
        <v>4</v>
      </c>
      <c r="B8" s="3"/>
      <c r="C8" s="3"/>
      <c r="D8" s="3"/>
      <c r="E8" s="3"/>
      <c r="F8" s="3"/>
      <c r="G8" s="3"/>
      <c r="H8" s="3"/>
      <c r="I8" s="3"/>
    </row>
    <row r="9" customFormat="false" ht="15" hidden="false" customHeight="false" outlineLevel="0" collapsed="false">
      <c r="A9" s="2"/>
      <c r="B9" s="3"/>
      <c r="C9" s="3"/>
      <c r="D9" s="3"/>
      <c r="E9" s="3"/>
      <c r="F9" s="3"/>
      <c r="G9" s="3"/>
      <c r="H9" s="3"/>
      <c r="I9" s="3"/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</row>
    <row r="13" customFormat="false" ht="15" hidden="false" customHeight="false" outlineLevel="0" collapsed="false">
      <c r="A13" s="4"/>
      <c r="B13" s="2"/>
      <c r="C13" s="2"/>
      <c r="D13" s="2"/>
      <c r="E13" s="2"/>
      <c r="F13" s="2"/>
      <c r="G13" s="2"/>
      <c r="H13" s="4"/>
      <c r="I13" s="4"/>
    </row>
    <row r="14" customFormat="false" ht="15" hidden="false" customHeight="false" outlineLevel="0" collapsed="false">
      <c r="A14" s="4"/>
      <c r="B14" s="11" t="s">
        <v>5</v>
      </c>
      <c r="C14" s="11"/>
      <c r="D14" s="11"/>
      <c r="E14" s="11"/>
      <c r="F14" s="11"/>
      <c r="G14" s="11" t="s">
        <v>6</v>
      </c>
      <c r="H14" s="12" t="s">
        <v>7</v>
      </c>
      <c r="I14" s="4"/>
    </row>
    <row r="15" customFormat="false" ht="15" hidden="false" customHeight="false" outlineLevel="0" collapsed="false">
      <c r="A15" s="4"/>
      <c r="B15" s="11"/>
      <c r="C15" s="11"/>
      <c r="D15" s="11"/>
      <c r="E15" s="11"/>
      <c r="F15" s="11"/>
      <c r="G15" s="11"/>
      <c r="H15" s="13" t="s">
        <v>8</v>
      </c>
      <c r="I15" s="4"/>
    </row>
    <row r="16" customFormat="false" ht="15" hidden="false" customHeight="false" outlineLevel="0" collapsed="false">
      <c r="A16" s="4"/>
      <c r="B16" s="14" t="s">
        <v>9</v>
      </c>
      <c r="C16" s="15"/>
      <c r="D16" s="15"/>
      <c r="E16" s="15"/>
      <c r="F16" s="16"/>
      <c r="G16" s="17" t="n">
        <v>0</v>
      </c>
      <c r="H16" s="18" t="s">
        <v>10</v>
      </c>
      <c r="I16" s="4"/>
    </row>
    <row r="17" customFormat="false" ht="15" hidden="false" customHeight="false" outlineLevel="0" collapsed="false">
      <c r="A17" s="4"/>
      <c r="B17" s="14" t="s">
        <v>11</v>
      </c>
      <c r="C17" s="15"/>
      <c r="D17" s="15"/>
      <c r="E17" s="15"/>
      <c r="F17" s="16"/>
      <c r="G17" s="17" t="n">
        <v>0</v>
      </c>
      <c r="H17" s="18" t="s">
        <v>12</v>
      </c>
      <c r="I17" s="4"/>
    </row>
    <row r="18" customFormat="false" ht="15" hidden="false" customHeight="false" outlineLevel="0" collapsed="false">
      <c r="A18" s="4"/>
      <c r="B18" s="14" t="s">
        <v>13</v>
      </c>
      <c r="C18" s="15"/>
      <c r="D18" s="15"/>
      <c r="E18" s="15"/>
      <c r="F18" s="16"/>
      <c r="G18" s="17" t="n">
        <v>0</v>
      </c>
      <c r="H18" s="18" t="s">
        <v>14</v>
      </c>
      <c r="I18" s="4"/>
    </row>
    <row r="19" customFormat="false" ht="15" hidden="false" customHeight="false" outlineLevel="0" collapsed="false">
      <c r="A19" s="4"/>
      <c r="B19" s="14" t="s">
        <v>15</v>
      </c>
      <c r="C19" s="15"/>
      <c r="D19" s="15"/>
      <c r="E19" s="15"/>
      <c r="F19" s="16"/>
      <c r="G19" s="17" t="n">
        <v>0</v>
      </c>
      <c r="H19" s="18" t="s">
        <v>16</v>
      </c>
      <c r="I19" s="4"/>
    </row>
    <row r="20" customFormat="false" ht="15" hidden="false" customHeight="false" outlineLevel="0" collapsed="false">
      <c r="A20" s="4"/>
      <c r="B20" s="14" t="s">
        <v>17</v>
      </c>
      <c r="C20" s="15"/>
      <c r="D20" s="15"/>
      <c r="E20" s="15"/>
      <c r="F20" s="16"/>
      <c r="G20" s="17" t="n">
        <v>0</v>
      </c>
      <c r="H20" s="18" t="s">
        <v>18</v>
      </c>
      <c r="I20" s="4"/>
    </row>
    <row r="21" customFormat="false" ht="15" hidden="false" customHeight="false" outlineLevel="0" collapsed="false">
      <c r="A21" s="4"/>
      <c r="B21" s="14" t="s">
        <v>19</v>
      </c>
      <c r="C21" s="15"/>
      <c r="D21" s="15"/>
      <c r="E21" s="15"/>
      <c r="F21" s="16"/>
      <c r="G21" s="17" t="n">
        <v>0</v>
      </c>
      <c r="H21" s="18" t="s">
        <v>20</v>
      </c>
      <c r="I21" s="4"/>
    </row>
    <row r="22" customFormat="false" ht="15" hidden="false" customHeight="false" outlineLevel="0" collapsed="false">
      <c r="A22" s="4"/>
      <c r="B22" s="14" t="s">
        <v>21</v>
      </c>
      <c r="C22" s="15"/>
      <c r="D22" s="15"/>
      <c r="E22" s="15"/>
      <c r="F22" s="16"/>
      <c r="G22" s="17" t="n">
        <v>0</v>
      </c>
      <c r="H22" s="18"/>
      <c r="I22" s="4"/>
    </row>
    <row r="23" customFormat="false" ht="15" hidden="false" customHeight="false" outlineLevel="0" collapsed="false">
      <c r="A23" s="4"/>
      <c r="B23" s="14" t="s">
        <v>22</v>
      </c>
      <c r="C23" s="15"/>
      <c r="D23" s="15"/>
      <c r="E23" s="15"/>
      <c r="F23" s="16"/>
      <c r="G23" s="17" t="n">
        <v>0</v>
      </c>
      <c r="H23" s="18"/>
      <c r="I23" s="4"/>
    </row>
    <row r="24" customFormat="false" ht="15" hidden="false" customHeight="false" outlineLevel="0" collapsed="false">
      <c r="A24" s="4"/>
      <c r="B24" s="14" t="s">
        <v>23</v>
      </c>
      <c r="C24" s="15"/>
      <c r="D24" s="15"/>
      <c r="E24" s="15"/>
      <c r="F24" s="16"/>
      <c r="G24" s="17" t="n">
        <v>0</v>
      </c>
      <c r="H24" s="18"/>
      <c r="I24" s="4"/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</row>
    <row r="26" customFormat="false" ht="17.35" hidden="false" customHeight="false" outlineLevel="0" collapsed="false">
      <c r="A26" s="4"/>
      <c r="B26" s="4" t="s">
        <v>24</v>
      </c>
      <c r="C26" s="4"/>
      <c r="D26" s="19" t="s">
        <v>25</v>
      </c>
      <c r="E26" s="19"/>
      <c r="F26" s="19"/>
      <c r="G26" s="20" t="n">
        <f aca="false">ROUND((((1+(G16+G17+G18)/100)*(1+G19/100)*(1+G20/100))/(1-(G21+G22+G23+G24)/100)-1),4)</f>
        <v>0</v>
      </c>
      <c r="H26" s="21"/>
      <c r="I26" s="21"/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</row>
    <row r="28" customFormat="false" ht="15" hidden="false" customHeight="false" outlineLevel="0" collapsed="false">
      <c r="A28" s="4"/>
      <c r="B28" s="22" t="s">
        <v>26</v>
      </c>
      <c r="C28" s="3"/>
      <c r="D28" s="23" t="n">
        <f aca="true">TODAY()</f>
        <v>43412</v>
      </c>
      <c r="E28" s="23"/>
      <c r="F28" s="23"/>
      <c r="G28" s="23"/>
      <c r="H28" s="23"/>
      <c r="I28" s="4"/>
    </row>
    <row r="29" customFormat="false" ht="15" hidden="false" customHeight="false" outlineLevel="0" collapsed="false">
      <c r="A29" s="4"/>
      <c r="B29" s="22"/>
      <c r="C29" s="3"/>
      <c r="D29" s="23"/>
      <c r="E29" s="3"/>
      <c r="F29" s="3"/>
      <c r="G29" s="3"/>
      <c r="H29" s="3"/>
      <c r="I29" s="4"/>
    </row>
    <row r="30" customFormat="false" ht="15" hidden="false" customHeight="false" outlineLevel="0" collapsed="false">
      <c r="A30" s="4"/>
      <c r="B30" s="24"/>
      <c r="C30" s="25"/>
      <c r="D30" s="26"/>
      <c r="E30" s="25"/>
      <c r="F30" s="25"/>
      <c r="G30" s="25"/>
      <c r="H30" s="25"/>
      <c r="I30" s="4"/>
    </row>
    <row r="31" customFormat="false" ht="15" hidden="false" customHeight="false" outlineLevel="0" collapsed="false">
      <c r="A31" s="4"/>
      <c r="B31" s="27" t="s">
        <v>27</v>
      </c>
      <c r="C31" s="28"/>
      <c r="D31" s="28"/>
      <c r="E31" s="28"/>
      <c r="F31" s="28"/>
      <c r="G31" s="28"/>
      <c r="H31" s="28"/>
      <c r="I31" s="4"/>
    </row>
    <row r="32" customFormat="false" ht="15" hidden="false" customHeight="false" outlineLevel="0" collapsed="false">
      <c r="A32" s="4"/>
      <c r="B32" s="27" t="s">
        <v>28</v>
      </c>
      <c r="C32" s="28"/>
      <c r="D32" s="28"/>
      <c r="E32" s="28"/>
      <c r="F32" s="28"/>
      <c r="G32" s="28"/>
      <c r="H32" s="28"/>
      <c r="I32" s="4"/>
    </row>
    <row r="33" customFormat="false" ht="15" hidden="false" customHeight="false" outlineLevel="0" collapsed="false">
      <c r="A33" s="4"/>
      <c r="B33" s="27" t="s">
        <v>29</v>
      </c>
      <c r="C33" s="28"/>
      <c r="D33" s="28"/>
      <c r="E33" s="28"/>
      <c r="F33" s="28"/>
      <c r="G33" s="28"/>
      <c r="H33" s="28"/>
      <c r="I33" s="4"/>
    </row>
    <row r="34" customFormat="false" ht="15" hidden="false" customHeight="false" outlineLevel="0" collapsed="false">
      <c r="A34" s="4"/>
      <c r="B34" s="29"/>
      <c r="C34" s="29"/>
      <c r="D34" s="29"/>
      <c r="E34" s="30"/>
      <c r="F34" s="30"/>
      <c r="G34" s="30"/>
      <c r="H34" s="30"/>
      <c r="I34" s="4"/>
    </row>
    <row r="35" customFormat="false" ht="15" hidden="false" customHeight="false" outlineLevel="0" collapsed="false">
      <c r="A35" s="4"/>
      <c r="B35" s="27" t="s">
        <v>30</v>
      </c>
      <c r="C35" s="28"/>
      <c r="D35" s="28"/>
      <c r="E35" s="28"/>
      <c r="F35" s="28"/>
      <c r="G35" s="28"/>
      <c r="H35" s="28"/>
      <c r="I35" s="4"/>
    </row>
    <row r="36" customFormat="false" ht="15" hidden="false" customHeight="false" outlineLevel="0" collapsed="false">
      <c r="B36" s="27" t="s">
        <v>31</v>
      </c>
      <c r="C36" s="28"/>
      <c r="D36" s="28"/>
      <c r="E36" s="28"/>
      <c r="F36" s="28"/>
      <c r="G36" s="28"/>
      <c r="H36" s="28"/>
    </row>
    <row r="37" customFormat="false" ht="15" hidden="false" customHeight="false" outlineLevel="0" collapsed="false">
      <c r="C37" s="1" t="s">
        <v>25</v>
      </c>
    </row>
  </sheetData>
  <sheetProtection sheet="true" password="cde4" objects="true" scenarios="true" selectLockedCells="true"/>
  <mergeCells count="15">
    <mergeCell ref="B1:H1"/>
    <mergeCell ref="B2:H2"/>
    <mergeCell ref="A4:H4"/>
    <mergeCell ref="B5:H6"/>
    <mergeCell ref="A8:H8"/>
    <mergeCell ref="B14:F15"/>
    <mergeCell ref="G14:G15"/>
    <mergeCell ref="H21:H24"/>
    <mergeCell ref="D26:F26"/>
    <mergeCell ref="D28:H28"/>
    <mergeCell ref="C31:H31"/>
    <mergeCell ref="C32:H32"/>
    <mergeCell ref="C33:H33"/>
    <mergeCell ref="C35:H35"/>
    <mergeCell ref="C36:H36"/>
  </mergeCells>
  <printOptions headings="false" gridLines="false" gridLinesSet="true" horizontalCentered="false" verticalCentered="false"/>
  <pageMargins left="0.590277777777778" right="0.590277777777778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485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F11" activeCellId="0" sqref="F11"/>
    </sheetView>
  </sheetViews>
  <sheetFormatPr defaultRowHeight="15" zeroHeight="false" outlineLevelRow="0" outlineLevelCol="0"/>
  <cols>
    <col collapsed="false" customWidth="true" hidden="false" outlineLevel="0" max="1" min="1" style="31" width="8.89"/>
    <col collapsed="false" customWidth="true" hidden="false" outlineLevel="0" max="2" min="2" style="32" width="81.37"/>
    <col collapsed="false" customWidth="true" hidden="false" outlineLevel="0" max="3" min="3" style="33" width="9.44"/>
    <col collapsed="false" customWidth="true" hidden="false" outlineLevel="0" max="4" min="4" style="34" width="16.47"/>
    <col collapsed="false" customWidth="true" hidden="true" outlineLevel="0" max="5" min="5" style="34" width="17.21"/>
    <col collapsed="false" customWidth="true" hidden="false" outlineLevel="0" max="6" min="6" style="34" width="16.87"/>
    <col collapsed="false" customWidth="true" hidden="true" outlineLevel="0" max="7" min="7" style="35" width="18.44"/>
    <col collapsed="false" customWidth="true" hidden="false" outlineLevel="0" max="8" min="8" style="34" width="17.66"/>
    <col collapsed="false" customWidth="true" hidden="true" outlineLevel="0" max="9" min="9" style="34" width="16.79"/>
    <col collapsed="false" customWidth="true" hidden="false" outlineLevel="0" max="10" min="10" style="34" width="16.87"/>
    <col collapsed="false" customWidth="true" hidden="true" outlineLevel="0" max="11" min="11" style="35" width="17.33"/>
    <col collapsed="false" customWidth="true" hidden="false" outlineLevel="0" max="12" min="12" style="34" width="19.84"/>
    <col collapsed="false" customWidth="true" hidden="true" outlineLevel="0" max="13" min="13" style="35" width="19.12"/>
    <col collapsed="false" customWidth="true" hidden="false" outlineLevel="0" max="14" min="14" style="34" width="21.63"/>
    <col collapsed="false" customWidth="true" hidden="true" outlineLevel="0" max="15" min="15" style="35" width="19.45"/>
    <col collapsed="false" customWidth="true" hidden="false" outlineLevel="0" max="16" min="16" style="34" width="20.24"/>
    <col collapsed="false" customWidth="true" hidden="false" outlineLevel="0" max="17" min="17" style="36" width="8.89"/>
    <col collapsed="false" customWidth="true" hidden="false" outlineLevel="0" max="18" min="18" style="34" width="15.56"/>
    <col collapsed="false" customWidth="true" hidden="false" outlineLevel="0" max="1022" min="19" style="34" width="8.89"/>
    <col collapsed="false" customWidth="true" hidden="false" outlineLevel="0" max="1023" min="1023" style="2" width="8.89"/>
    <col collapsed="false" customWidth="false" hidden="false" outlineLevel="0" max="1025" min="1024" style="2" width="11.52"/>
  </cols>
  <sheetData>
    <row r="1" customFormat="false" ht="26.7" hidden="false" customHeight="true" outlineLevel="0" collapsed="false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customFormat="false" ht="17.35" hidden="false" customHeight="false" outlineLevel="0" collapsed="false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P2" s="42"/>
    </row>
    <row r="3" customFormat="false" ht="17.35" hidden="false" customHeight="false" outlineLevel="0" collapsed="false">
      <c r="A3" s="43"/>
      <c r="B3" s="39"/>
      <c r="C3" s="44" t="s">
        <v>35</v>
      </c>
      <c r="D3" s="45"/>
      <c r="E3" s="45"/>
      <c r="F3" s="45"/>
      <c r="G3" s="45"/>
      <c r="H3" s="45"/>
      <c r="I3" s="45"/>
      <c r="K3" s="34"/>
      <c r="M3" s="34"/>
      <c r="O3" s="46"/>
      <c r="P3" s="47"/>
    </row>
    <row r="4" customFormat="false" ht="17.35" hidden="false" customHeight="false" outlineLevel="0" collapsed="false">
      <c r="A4" s="43"/>
      <c r="B4" s="39"/>
      <c r="C4" s="48" t="s">
        <v>36</v>
      </c>
      <c r="D4" s="48"/>
      <c r="E4" s="2"/>
      <c r="F4" s="49" t="n">
        <f aca="false">'LDI EQUIPAMENTO'!G26</f>
        <v>0</v>
      </c>
      <c r="G4" s="50" t="s">
        <v>25</v>
      </c>
      <c r="H4" s="51" t="s">
        <v>25</v>
      </c>
      <c r="I4" s="51"/>
      <c r="K4" s="34"/>
      <c r="L4" s="52"/>
      <c r="M4" s="52"/>
      <c r="N4" s="53"/>
      <c r="O4" s="54"/>
      <c r="P4" s="55"/>
    </row>
    <row r="5" customFormat="false" ht="17.35" hidden="false" customHeight="false" outlineLevel="0" collapsed="false">
      <c r="A5" s="43"/>
      <c r="B5" s="39" t="s">
        <v>37</v>
      </c>
      <c r="C5" s="48" t="s">
        <v>38</v>
      </c>
      <c r="D5" s="48"/>
      <c r="E5" s="2"/>
      <c r="F5" s="56" t="n">
        <f aca="false">'LDI OBRA'!G26</f>
        <v>0</v>
      </c>
      <c r="G5" s="57"/>
      <c r="H5" s="51" t="s">
        <v>25</v>
      </c>
      <c r="I5" s="51"/>
      <c r="K5" s="34"/>
      <c r="L5" s="52"/>
      <c r="M5" s="52"/>
      <c r="N5" s="53"/>
      <c r="O5" s="54"/>
      <c r="P5" s="55"/>
    </row>
    <row r="6" customFormat="false" ht="17.35" hidden="false" customHeight="false" outlineLevel="0" collapsed="false">
      <c r="A6" s="43"/>
      <c r="B6" s="39"/>
      <c r="C6" s="22" t="s">
        <v>39</v>
      </c>
      <c r="D6" s="22"/>
      <c r="E6" s="22"/>
      <c r="F6" s="22"/>
      <c r="G6" s="22"/>
      <c r="H6" s="51"/>
      <c r="I6" s="51"/>
      <c r="K6" s="34"/>
      <c r="L6" s="52"/>
      <c r="M6" s="52"/>
      <c r="N6" s="53"/>
      <c r="O6" s="54"/>
      <c r="P6" s="55"/>
    </row>
    <row r="7" customFormat="false" ht="17.35" hidden="false" customHeight="false" outlineLevel="0" collapsed="false">
      <c r="A7" s="43"/>
      <c r="B7" s="39"/>
      <c r="C7" s="22" t="s">
        <v>40</v>
      </c>
      <c r="D7" s="22"/>
      <c r="E7" s="22"/>
      <c r="F7" s="22"/>
      <c r="G7" s="22"/>
      <c r="H7" s="51"/>
      <c r="I7" s="51"/>
      <c r="K7" s="34"/>
      <c r="L7" s="52"/>
      <c r="M7" s="52"/>
      <c r="N7" s="53"/>
      <c r="O7" s="54"/>
      <c r="P7" s="55"/>
    </row>
    <row r="8" customFormat="false" ht="17.35" hidden="false" customHeight="false" outlineLevel="0" collapsed="false">
      <c r="A8" s="43"/>
      <c r="B8" s="39"/>
      <c r="C8" s="58" t="s">
        <v>41</v>
      </c>
      <c r="D8" s="59"/>
      <c r="E8" s="59"/>
      <c r="F8" s="59"/>
      <c r="G8" s="59"/>
      <c r="H8" s="60"/>
      <c r="I8" s="60"/>
      <c r="K8" s="34"/>
      <c r="L8" s="52"/>
      <c r="M8" s="52"/>
      <c r="N8" s="53"/>
      <c r="O8" s="54"/>
      <c r="P8" s="55"/>
    </row>
    <row r="9" customFormat="false" ht="17.35" hidden="false" customHeight="false" outlineLevel="0" collapsed="false">
      <c r="A9" s="43"/>
      <c r="B9" s="39"/>
      <c r="C9" s="61" t="s">
        <v>42</v>
      </c>
      <c r="D9" s="62"/>
      <c r="E9" s="2"/>
      <c r="F9" s="63" t="str">
        <f aca="false">'LDI OBRA'!C31</f>
        <v> </v>
      </c>
      <c r="G9" s="62"/>
      <c r="H9" s="51"/>
      <c r="I9" s="51"/>
      <c r="J9" s="64"/>
      <c r="K9" s="64"/>
      <c r="L9" s="64"/>
      <c r="M9" s="64"/>
      <c r="N9" s="64"/>
      <c r="O9" s="64"/>
      <c r="P9" s="65"/>
    </row>
    <row r="10" customFormat="false" ht="17.35" hidden="false" customHeight="false" outlineLevel="0" collapsed="false">
      <c r="A10" s="43"/>
      <c r="B10" s="39"/>
      <c r="C10" s="61" t="s">
        <v>43</v>
      </c>
      <c r="D10" s="66" t="n">
        <f aca="true">TODAY()</f>
        <v>43412</v>
      </c>
      <c r="E10" s="66"/>
      <c r="F10" s="66"/>
      <c r="G10" s="62"/>
      <c r="H10" s="51"/>
      <c r="I10" s="51"/>
      <c r="J10" s="64"/>
      <c r="K10" s="64"/>
      <c r="L10" s="64"/>
      <c r="M10" s="64"/>
      <c r="N10" s="64"/>
      <c r="O10" s="64"/>
      <c r="P10" s="65"/>
    </row>
    <row r="11" customFormat="false" ht="17.35" hidden="false" customHeight="false" outlineLevel="0" collapsed="false">
      <c r="A11" s="43"/>
      <c r="B11" s="39"/>
      <c r="C11" s="67" t="s">
        <v>44</v>
      </c>
      <c r="D11" s="61"/>
      <c r="E11" s="2"/>
      <c r="F11" s="68" t="n">
        <v>0</v>
      </c>
      <c r="G11" s="61"/>
      <c r="H11" s="51"/>
      <c r="I11" s="51"/>
      <c r="K11" s="34"/>
      <c r="L11" s="53"/>
      <c r="M11" s="53"/>
      <c r="N11" s="53"/>
      <c r="O11" s="54"/>
      <c r="P11" s="55"/>
    </row>
    <row r="12" customFormat="false" ht="17.35" hidden="false" customHeight="false" outlineLevel="0" collapsed="false">
      <c r="A12" s="69"/>
      <c r="B12" s="70"/>
      <c r="C12" s="71"/>
      <c r="D12" s="72"/>
      <c r="E12" s="73"/>
      <c r="F12" s="72"/>
      <c r="G12" s="72"/>
      <c r="H12" s="74"/>
      <c r="I12" s="74"/>
      <c r="J12" s="75"/>
      <c r="K12" s="75"/>
      <c r="L12" s="76"/>
      <c r="M12" s="76"/>
      <c r="N12" s="76"/>
      <c r="O12" s="76"/>
      <c r="P12" s="77"/>
    </row>
    <row r="13" customFormat="false" ht="23.5" hidden="false" customHeight="true" outlineLevel="0" collapsed="false">
      <c r="A13" s="78" t="s">
        <v>45</v>
      </c>
      <c r="B13" s="78" t="s">
        <v>46</v>
      </c>
      <c r="C13" s="78" t="s">
        <v>47</v>
      </c>
      <c r="D13" s="79" t="s">
        <v>48</v>
      </c>
      <c r="E13" s="79" t="s">
        <v>49</v>
      </c>
      <c r="F13" s="79"/>
      <c r="G13" s="79"/>
      <c r="H13" s="79"/>
      <c r="I13" s="80" t="s">
        <v>50</v>
      </c>
      <c r="J13" s="80"/>
      <c r="K13" s="80"/>
      <c r="L13" s="80"/>
      <c r="M13" s="80" t="s">
        <v>51</v>
      </c>
      <c r="N13" s="80" t="s">
        <v>51</v>
      </c>
      <c r="O13" s="80" t="s">
        <v>52</v>
      </c>
      <c r="P13" s="80" t="s">
        <v>52</v>
      </c>
      <c r="Q13" s="34"/>
    </row>
    <row r="14" customFormat="false" ht="23.5" hidden="false" customHeight="true" outlineLevel="0" collapsed="false">
      <c r="A14" s="78"/>
      <c r="B14" s="78"/>
      <c r="C14" s="78"/>
      <c r="D14" s="79"/>
      <c r="E14" s="81" t="s">
        <v>53</v>
      </c>
      <c r="F14" s="81" t="s">
        <v>53</v>
      </c>
      <c r="G14" s="82" t="s">
        <v>54</v>
      </c>
      <c r="H14" s="82" t="s">
        <v>54</v>
      </c>
      <c r="I14" s="82" t="s">
        <v>53</v>
      </c>
      <c r="J14" s="82" t="s">
        <v>53</v>
      </c>
      <c r="K14" s="82" t="s">
        <v>54</v>
      </c>
      <c r="L14" s="82" t="s">
        <v>54</v>
      </c>
      <c r="M14" s="80"/>
      <c r="N14" s="80"/>
      <c r="O14" s="80"/>
      <c r="P14" s="80"/>
      <c r="Q14" s="34"/>
    </row>
    <row r="15" s="85" customFormat="true" ht="23.5" hidden="false" customHeight="true" outlineLevel="0" collapsed="false">
      <c r="A15" s="83" t="n">
        <v>1</v>
      </c>
      <c r="B15" s="84" t="s">
        <v>55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AMI15" s="2"/>
      <c r="AMJ15" s="2"/>
    </row>
    <row r="16" s="85" customFormat="true" ht="59.9" hidden="false" customHeight="true" outlineLevel="0" collapsed="false">
      <c r="A16" s="86" t="s">
        <v>56</v>
      </c>
      <c r="B16" s="87" t="s">
        <v>57</v>
      </c>
      <c r="C16" s="88" t="s">
        <v>58</v>
      </c>
      <c r="D16" s="89" t="n">
        <v>2</v>
      </c>
      <c r="E16" s="90" t="n">
        <v>0</v>
      </c>
      <c r="F16" s="91" t="n">
        <f aca="false">ROUND((H16/D16),2)</f>
        <v>0</v>
      </c>
      <c r="G16" s="92" t="n">
        <v>0</v>
      </c>
      <c r="H16" s="91" t="n">
        <f aca="false">ROUND((N16*(G16/M16)),2)</f>
        <v>0</v>
      </c>
      <c r="I16" s="90" t="n">
        <v>394.53</v>
      </c>
      <c r="J16" s="91" t="n">
        <f aca="false">ROUND((L16/D16),2)</f>
        <v>509.18</v>
      </c>
      <c r="K16" s="92" t="n">
        <v>789.06</v>
      </c>
      <c r="L16" s="91" t="n">
        <f aca="false">ROUND((N16*(K16/M16)),2)</f>
        <v>1018.36</v>
      </c>
      <c r="M16" s="92" t="n">
        <v>789.06</v>
      </c>
      <c r="N16" s="91" t="n">
        <f aca="false">ROUND((P16/(1+F$5)),2)</f>
        <v>1018.36</v>
      </c>
      <c r="O16" s="92" t="n">
        <v>1018.36</v>
      </c>
      <c r="P16" s="91" t="n">
        <f aca="false">ROUND((O16*(1-F$11)),2)</f>
        <v>1018.36</v>
      </c>
      <c r="AMI16" s="2"/>
      <c r="AMJ16" s="2"/>
    </row>
    <row r="17" s="85" customFormat="true" ht="47.05" hidden="false" customHeight="true" outlineLevel="0" collapsed="false">
      <c r="A17" s="86" t="s">
        <v>59</v>
      </c>
      <c r="B17" s="87" t="s">
        <v>60</v>
      </c>
      <c r="C17" s="88" t="s">
        <v>61</v>
      </c>
      <c r="D17" s="89" t="n">
        <v>12</v>
      </c>
      <c r="E17" s="90" t="n">
        <v>103.9</v>
      </c>
      <c r="F17" s="91" t="n">
        <f aca="false">ROUND((H17/D17),2)</f>
        <v>134.09</v>
      </c>
      <c r="G17" s="92" t="n">
        <v>1246.8</v>
      </c>
      <c r="H17" s="91" t="n">
        <f aca="false">ROUND((N17*(G17/M17)),2)</f>
        <v>1609.12</v>
      </c>
      <c r="I17" s="90" t="n">
        <v>261.9</v>
      </c>
      <c r="J17" s="91" t="n">
        <f aca="false">ROUND((L17/D17),2)</f>
        <v>338.01</v>
      </c>
      <c r="K17" s="92" t="n">
        <v>3142.8</v>
      </c>
      <c r="L17" s="91" t="n">
        <f aca="false">ROUND((N17*(K17/M17)),2)</f>
        <v>4056.09</v>
      </c>
      <c r="M17" s="92" t="n">
        <v>4389.6</v>
      </c>
      <c r="N17" s="91" t="n">
        <f aca="false">ROUND((P17/(1+F$5)),2)</f>
        <v>5665.21</v>
      </c>
      <c r="O17" s="92" t="n">
        <v>5665.21</v>
      </c>
      <c r="P17" s="91" t="n">
        <f aca="false">ROUND((O17*(1-F$11)),2)</f>
        <v>5665.21</v>
      </c>
      <c r="AMI17" s="2"/>
      <c r="AMJ17" s="2"/>
    </row>
    <row r="18" s="85" customFormat="true" ht="47.05" hidden="false" customHeight="true" outlineLevel="0" collapsed="false">
      <c r="A18" s="86" t="s">
        <v>62</v>
      </c>
      <c r="B18" s="87" t="s">
        <v>63</v>
      </c>
      <c r="C18" s="88" t="s">
        <v>61</v>
      </c>
      <c r="D18" s="89" t="n">
        <v>4</v>
      </c>
      <c r="E18" s="90" t="n">
        <v>189.23</v>
      </c>
      <c r="F18" s="91" t="n">
        <f aca="false">ROUND((H18/D18),2)</f>
        <v>244.22</v>
      </c>
      <c r="G18" s="92" t="n">
        <v>756.92</v>
      </c>
      <c r="H18" s="91" t="n">
        <f aca="false">ROUND((N18*(G18/M18)),2)</f>
        <v>976.88</v>
      </c>
      <c r="I18" s="90" t="n">
        <v>437.08</v>
      </c>
      <c r="J18" s="91" t="n">
        <f aca="false">ROUND((L18/D18),2)</f>
        <v>564.1</v>
      </c>
      <c r="K18" s="92" t="n">
        <v>1748.32</v>
      </c>
      <c r="L18" s="91" t="n">
        <f aca="false">ROUND((N18*(K18/M18)),2)</f>
        <v>2256.38</v>
      </c>
      <c r="M18" s="92" t="n">
        <v>2505.24</v>
      </c>
      <c r="N18" s="91" t="n">
        <f aca="false">ROUND((P18/(1+F$5)),2)</f>
        <v>3233.26</v>
      </c>
      <c r="O18" s="92" t="n">
        <v>3233.26</v>
      </c>
      <c r="P18" s="91" t="n">
        <f aca="false">ROUND((O18*(1-F$11)),2)</f>
        <v>3233.26</v>
      </c>
      <c r="AMI18" s="2"/>
      <c r="AMJ18" s="2"/>
    </row>
    <row r="19" s="93" customFormat="true" ht="23.5" hidden="false" customHeight="true" outlineLevel="0" collapsed="false">
      <c r="A19" s="86" t="s">
        <v>64</v>
      </c>
      <c r="B19" s="87" t="s">
        <v>65</v>
      </c>
      <c r="C19" s="88" t="s">
        <v>61</v>
      </c>
      <c r="D19" s="89" t="n">
        <v>2.25</v>
      </c>
      <c r="E19" s="90" t="n">
        <v>41.24</v>
      </c>
      <c r="F19" s="91" t="n">
        <f aca="false">ROUND((H19/D19),2)</f>
        <v>53.22</v>
      </c>
      <c r="G19" s="92" t="n">
        <v>92.79</v>
      </c>
      <c r="H19" s="91" t="n">
        <f aca="false">ROUND((N19*(G19/M19)),2)</f>
        <v>119.75</v>
      </c>
      <c r="I19" s="90" t="n">
        <v>262.6</v>
      </c>
      <c r="J19" s="91" t="n">
        <f aca="false">ROUND((L19/D19),2)</f>
        <v>338.91</v>
      </c>
      <c r="K19" s="92" t="n">
        <v>590.85</v>
      </c>
      <c r="L19" s="91" t="n">
        <f aca="false">ROUND((N19*(K19/M19)),2)</f>
        <v>762.55</v>
      </c>
      <c r="M19" s="92" t="n">
        <v>683.64</v>
      </c>
      <c r="N19" s="91" t="n">
        <f aca="false">ROUND((P19/(1+F$5)),2)</f>
        <v>882.3</v>
      </c>
      <c r="O19" s="92" t="n">
        <v>882.3</v>
      </c>
      <c r="P19" s="91" t="n">
        <f aca="false">ROUND((O19*(1-F$11)),2)</f>
        <v>882.3</v>
      </c>
      <c r="AMI19" s="2"/>
      <c r="AMJ19" s="2"/>
    </row>
    <row r="20" s="93" customFormat="true" ht="23.5" hidden="false" customHeight="true" outlineLevel="0" collapsed="false">
      <c r="A20" s="86" t="s">
        <v>66</v>
      </c>
      <c r="B20" s="87" t="s">
        <v>67</v>
      </c>
      <c r="C20" s="88" t="s">
        <v>61</v>
      </c>
      <c r="D20" s="89" t="n">
        <v>3</v>
      </c>
      <c r="E20" s="90" t="n">
        <v>41.24</v>
      </c>
      <c r="F20" s="91" t="n">
        <f aca="false">ROUND((H20/D20),2)</f>
        <v>53.34</v>
      </c>
      <c r="G20" s="92" t="n">
        <v>124</v>
      </c>
      <c r="H20" s="91" t="n">
        <f aca="false">ROUND((N20*(G20/M20)),2)</f>
        <v>160.03</v>
      </c>
      <c r="I20" s="90" t="n">
        <v>262.6</v>
      </c>
      <c r="J20" s="91" t="n">
        <f aca="false">ROUND((L20/D20),2)</f>
        <v>338.91</v>
      </c>
      <c r="K20" s="92" t="n">
        <v>787.8</v>
      </c>
      <c r="L20" s="91" t="n">
        <f aca="false">ROUND((N20*(K20/M20)),2)</f>
        <v>1016.73</v>
      </c>
      <c r="M20" s="92" t="n">
        <v>911.8</v>
      </c>
      <c r="N20" s="91" t="n">
        <f aca="false">ROUND((P20/(1+F$5)),2)</f>
        <v>1176.76</v>
      </c>
      <c r="O20" s="92" t="n">
        <v>1176.76</v>
      </c>
      <c r="P20" s="91" t="n">
        <f aca="false">ROUND((O20*(1-F$11)),2)</f>
        <v>1176.76</v>
      </c>
      <c r="AMI20" s="2"/>
      <c r="AMJ20" s="2"/>
    </row>
    <row r="21" s="93" customFormat="true" ht="34.2" hidden="false" customHeight="true" outlineLevel="0" collapsed="false">
      <c r="A21" s="86" t="s">
        <v>68</v>
      </c>
      <c r="B21" s="87" t="s">
        <v>69</v>
      </c>
      <c r="C21" s="88" t="s">
        <v>70</v>
      </c>
      <c r="D21" s="89" t="n">
        <v>12</v>
      </c>
      <c r="E21" s="90" t="n">
        <v>31.61</v>
      </c>
      <c r="F21" s="91" t="n">
        <f aca="false">ROUND((H21/D21),2)</f>
        <v>40.8</v>
      </c>
      <c r="G21" s="92" t="n">
        <v>379.32</v>
      </c>
      <c r="H21" s="91" t="n">
        <f aca="false">ROUND((N21*(G21/M21)),2)</f>
        <v>489.54</v>
      </c>
      <c r="I21" s="90" t="n">
        <v>5.93</v>
      </c>
      <c r="J21" s="91" t="n">
        <f aca="false">ROUND((L21/D21),2)</f>
        <v>7.65</v>
      </c>
      <c r="K21" s="92" t="n">
        <v>71.16</v>
      </c>
      <c r="L21" s="91" t="n">
        <f aca="false">ROUND((N21*(K21/M21)),2)</f>
        <v>91.84</v>
      </c>
      <c r="M21" s="92" t="n">
        <v>450.48</v>
      </c>
      <c r="N21" s="91" t="n">
        <f aca="false">ROUND((P21/(1+F$5)),2)</f>
        <v>581.38</v>
      </c>
      <c r="O21" s="92" t="n">
        <v>581.38</v>
      </c>
      <c r="P21" s="91" t="n">
        <f aca="false">ROUND((O21*(1-F$11)),2)</f>
        <v>581.38</v>
      </c>
      <c r="AMI21" s="2"/>
      <c r="AMJ21" s="2"/>
    </row>
    <row r="22" customFormat="false" ht="23.5" hidden="false" customHeight="true" outlineLevel="0" collapsed="false">
      <c r="A22" s="86" t="s">
        <v>71</v>
      </c>
      <c r="B22" s="94" t="s">
        <v>72</v>
      </c>
      <c r="C22" s="88" t="s">
        <v>70</v>
      </c>
      <c r="D22" s="89" t="n">
        <v>12</v>
      </c>
      <c r="E22" s="90" t="n">
        <v>15.71</v>
      </c>
      <c r="F22" s="91" t="n">
        <f aca="false">ROUND((H22/D22),2)</f>
        <v>20.28</v>
      </c>
      <c r="G22" s="92" t="n">
        <v>188.52</v>
      </c>
      <c r="H22" s="91" t="n">
        <f aca="false">ROUND((N22*(G22/M22)),2)</f>
        <v>243.3</v>
      </c>
      <c r="I22" s="90" t="n">
        <v>1.81</v>
      </c>
      <c r="J22" s="91" t="n">
        <f aca="false">ROUND((L22/D22),2)</f>
        <v>2.34</v>
      </c>
      <c r="K22" s="92" t="n">
        <v>21.72</v>
      </c>
      <c r="L22" s="91" t="n">
        <f aca="false">ROUND((N22*(K22/M22)),2)</f>
        <v>28.03</v>
      </c>
      <c r="M22" s="92" t="n">
        <v>210.24</v>
      </c>
      <c r="N22" s="91" t="n">
        <f aca="false">ROUND((P22/(1+F$5)),2)</f>
        <v>271.33</v>
      </c>
      <c r="O22" s="92" t="n">
        <v>271.33</v>
      </c>
      <c r="P22" s="91" t="n">
        <f aca="false">ROUND((O22*(1-F$11)),2)</f>
        <v>271.33</v>
      </c>
      <c r="Q22" s="34"/>
    </row>
    <row r="23" customFormat="false" ht="34.2" hidden="false" customHeight="true" outlineLevel="0" collapsed="false">
      <c r="A23" s="86" t="s">
        <v>73</v>
      </c>
      <c r="B23" s="87" t="s">
        <v>74</v>
      </c>
      <c r="C23" s="88" t="s">
        <v>70</v>
      </c>
      <c r="D23" s="89" t="n">
        <v>12</v>
      </c>
      <c r="E23" s="90" t="n">
        <v>1.71</v>
      </c>
      <c r="F23" s="91" t="n">
        <f aca="false">ROUND((H23/D23),2)</f>
        <v>2.21</v>
      </c>
      <c r="G23" s="92" t="n">
        <v>20.52</v>
      </c>
      <c r="H23" s="91" t="n">
        <f aca="false">ROUND((N23*(G23/M23)),2)</f>
        <v>26.48</v>
      </c>
      <c r="I23" s="90" t="n">
        <v>3.86</v>
      </c>
      <c r="J23" s="91" t="n">
        <f aca="false">ROUND((L23/D23),2)</f>
        <v>4.98</v>
      </c>
      <c r="K23" s="92" t="n">
        <v>46.32</v>
      </c>
      <c r="L23" s="91" t="n">
        <f aca="false">ROUND((N23*(K23/M23)),2)</f>
        <v>59.78</v>
      </c>
      <c r="M23" s="92" t="n">
        <v>66.84</v>
      </c>
      <c r="N23" s="91" t="n">
        <f aca="false">ROUND((P23/(1+F$5)),2)</f>
        <v>86.26</v>
      </c>
      <c r="O23" s="92" t="n">
        <v>86.26</v>
      </c>
      <c r="P23" s="91" t="n">
        <f aca="false">ROUND((O23*(1-F$11)),2)</f>
        <v>86.26</v>
      </c>
      <c r="Q23" s="34"/>
    </row>
    <row r="24" customFormat="false" ht="23.5" hidden="false" customHeight="true" outlineLevel="0" collapsed="false">
      <c r="A24" s="86" t="s">
        <v>75</v>
      </c>
      <c r="B24" s="87" t="s">
        <v>76</v>
      </c>
      <c r="C24" s="88" t="s">
        <v>61</v>
      </c>
      <c r="D24" s="89" t="n">
        <v>192.03</v>
      </c>
      <c r="E24" s="90" t="n">
        <v>3.05</v>
      </c>
      <c r="F24" s="91" t="n">
        <f aca="false">ROUND((H24/D24),2)</f>
        <v>3.94</v>
      </c>
      <c r="G24" s="92" t="n">
        <v>585.69</v>
      </c>
      <c r="H24" s="91" t="n">
        <f aca="false">ROUND((N24*(G24/M24)),2)</f>
        <v>755.88</v>
      </c>
      <c r="I24" s="90" t="n">
        <v>0.52</v>
      </c>
      <c r="J24" s="91" t="n">
        <f aca="false">ROUND((L24/D24),2)</f>
        <v>0.67</v>
      </c>
      <c r="K24" s="92" t="n">
        <v>99.85</v>
      </c>
      <c r="L24" s="91" t="n">
        <f aca="false">ROUND((N24*(K24/M24)),2)</f>
        <v>128.87</v>
      </c>
      <c r="M24" s="92" t="n">
        <v>685.54</v>
      </c>
      <c r="N24" s="91" t="n">
        <f aca="false">ROUND((P24/(1+F$5)),2)</f>
        <v>884.75</v>
      </c>
      <c r="O24" s="92" t="n">
        <v>884.75</v>
      </c>
      <c r="P24" s="91" t="n">
        <f aca="false">ROUND((O24*(1-F$11)),2)</f>
        <v>884.75</v>
      </c>
      <c r="Q24" s="34"/>
    </row>
    <row r="25" customFormat="false" ht="34.2" hidden="false" customHeight="true" outlineLevel="0" collapsed="false">
      <c r="A25" s="86" t="s">
        <v>77</v>
      </c>
      <c r="B25" s="87" t="s">
        <v>78</v>
      </c>
      <c r="C25" s="88" t="s">
        <v>61</v>
      </c>
      <c r="D25" s="89" t="n">
        <v>192.03</v>
      </c>
      <c r="E25" s="90" t="n">
        <v>9.28</v>
      </c>
      <c r="F25" s="91" t="n">
        <f aca="false">ROUND((H25/D25),2)</f>
        <v>11.98</v>
      </c>
      <c r="G25" s="92" t="n">
        <v>1782.03</v>
      </c>
      <c r="H25" s="91" t="n">
        <f aca="false">ROUND((N25*(G25/M25)),2)</f>
        <v>2299.88</v>
      </c>
      <c r="I25" s="90" t="n">
        <v>6.43</v>
      </c>
      <c r="J25" s="91" t="n">
        <f aca="false">ROUND((L25/D25),2)</f>
        <v>8.3</v>
      </c>
      <c r="K25" s="92" t="n">
        <v>1234.75</v>
      </c>
      <c r="L25" s="91" t="n">
        <f aca="false">ROUND((N25*(K25/M25)),2)</f>
        <v>1593.57</v>
      </c>
      <c r="M25" s="92" t="n">
        <v>3016.78</v>
      </c>
      <c r="N25" s="91" t="n">
        <f aca="false">ROUND((P25/(1+F$5)),2)</f>
        <v>3893.45</v>
      </c>
      <c r="O25" s="92" t="n">
        <v>3893.45</v>
      </c>
      <c r="P25" s="91" t="n">
        <f aca="false">ROUND((O25*(1-F$11)),2)</f>
        <v>3893.45</v>
      </c>
      <c r="Q25" s="34"/>
    </row>
    <row r="26" customFormat="false" ht="23.5" hidden="false" customHeight="true" outlineLevel="0" collapsed="false">
      <c r="A26" s="95" t="s">
        <v>79</v>
      </c>
      <c r="B26" s="95"/>
      <c r="C26" s="95"/>
      <c r="D26" s="95"/>
      <c r="E26" s="95"/>
      <c r="F26" s="95" t="e">
        <f aca="false">ROUND((H26/D26),2)</f>
        <v>#DIV/0!</v>
      </c>
      <c r="G26" s="95"/>
      <c r="H26" s="95" t="n">
        <f aca="false">ROUND((N26*(G26/M26)),2)</f>
        <v>0</v>
      </c>
      <c r="I26" s="95"/>
      <c r="J26" s="95" t="e">
        <f aca="false">ROUND((L26/D26),2)</f>
        <v>#VALUE!</v>
      </c>
      <c r="K26" s="95"/>
      <c r="L26" s="96" t="s">
        <v>25</v>
      </c>
      <c r="M26" s="97" t="n">
        <v>13709.22</v>
      </c>
      <c r="N26" s="96" t="n">
        <f aca="false">SUM(N16:N25)</f>
        <v>17693.06</v>
      </c>
      <c r="O26" s="97" t="n">
        <v>17693.06</v>
      </c>
      <c r="P26" s="96" t="n">
        <f aca="false">SUM(P16:P25)</f>
        <v>17693.06</v>
      </c>
      <c r="Q26" s="34"/>
    </row>
    <row r="27" customFormat="false" ht="23.5" hidden="false" customHeight="true" outlineLevel="0" collapsed="false">
      <c r="A27" s="83" t="n">
        <v>2</v>
      </c>
      <c r="B27" s="84" t="s">
        <v>80</v>
      </c>
      <c r="C27" s="84"/>
      <c r="D27" s="84"/>
      <c r="E27" s="84"/>
      <c r="F27" s="84" t="e">
        <f aca="false">ROUND((H27/D27),2)</f>
        <v>#DIV/0!</v>
      </c>
      <c r="G27" s="84"/>
      <c r="H27" s="84" t="e">
        <f aca="false">ROUND((N27*(G27/M27)),2)</f>
        <v>#DIV/0!</v>
      </c>
      <c r="I27" s="84"/>
      <c r="J27" s="84" t="e">
        <f aca="false">ROUND((L27/D27),2)</f>
        <v>#DIV/0!</v>
      </c>
      <c r="K27" s="84"/>
      <c r="L27" s="84" t="e">
        <f aca="false">ROUND((N27*(K27/M27)),2)</f>
        <v>#DIV/0!</v>
      </c>
      <c r="M27" s="84"/>
      <c r="N27" s="84" t="e">
        <f aca="false">ROUND((P27/(1+F$5)),2)</f>
        <v>#VALUE!</v>
      </c>
      <c r="O27" s="84"/>
      <c r="P27" s="84" t="s">
        <v>25</v>
      </c>
      <c r="Q27" s="34"/>
    </row>
    <row r="28" s="102" customFormat="true" ht="34.2" hidden="false" customHeight="true" outlineLevel="0" collapsed="false">
      <c r="A28" s="88" t="s">
        <v>81</v>
      </c>
      <c r="B28" s="98" t="s">
        <v>82</v>
      </c>
      <c r="C28" s="99" t="s">
        <v>70</v>
      </c>
      <c r="D28" s="100" t="n">
        <v>23.21</v>
      </c>
      <c r="E28" s="101" t="n">
        <v>22.54</v>
      </c>
      <c r="F28" s="91" t="n">
        <f aca="false">ROUND((H28/D28),2)</f>
        <v>29.09</v>
      </c>
      <c r="G28" s="92" t="n">
        <v>523.15</v>
      </c>
      <c r="H28" s="91" t="n">
        <f aca="false">ROUND((N28*(G28/M28)),2)</f>
        <v>675.17</v>
      </c>
      <c r="I28" s="90" t="n">
        <v>5.33</v>
      </c>
      <c r="J28" s="91" t="n">
        <f aca="false">ROUND((L28/D28),2)</f>
        <v>6.88</v>
      </c>
      <c r="K28" s="92" t="n">
        <v>123.7</v>
      </c>
      <c r="L28" s="91" t="n">
        <f aca="false">ROUND((N28*(K28/M28)),2)</f>
        <v>159.65</v>
      </c>
      <c r="M28" s="92" t="n">
        <v>646.85</v>
      </c>
      <c r="N28" s="91" t="n">
        <f aca="false">ROUND((P28/(1+F$5)),2)</f>
        <v>834.82</v>
      </c>
      <c r="O28" s="92" t="n">
        <v>834.82</v>
      </c>
      <c r="P28" s="91" t="n">
        <f aca="false">ROUND((O28*(1-F$11)),2)</f>
        <v>834.82</v>
      </c>
      <c r="AMI28" s="2"/>
      <c r="AMJ28" s="2"/>
    </row>
    <row r="29" customFormat="false" ht="47.05" hidden="false" customHeight="true" outlineLevel="0" collapsed="false">
      <c r="A29" s="88" t="s">
        <v>83</v>
      </c>
      <c r="B29" s="103" t="s">
        <v>84</v>
      </c>
      <c r="C29" s="104" t="s">
        <v>61</v>
      </c>
      <c r="D29" s="105" t="n">
        <v>148.82</v>
      </c>
      <c r="E29" s="90" t="n">
        <v>28.27</v>
      </c>
      <c r="F29" s="91" t="n">
        <f aca="false">ROUND((H29/D29),2)</f>
        <v>36.49</v>
      </c>
      <c r="G29" s="92" t="n">
        <v>4207.14</v>
      </c>
      <c r="H29" s="91" t="n">
        <f aca="false">ROUND((N29*(G29/M29)),2)</f>
        <v>5429.73</v>
      </c>
      <c r="I29" s="90" t="n">
        <v>18.41</v>
      </c>
      <c r="J29" s="91" t="n">
        <f aca="false">ROUND((L29/D29),2)</f>
        <v>23.76</v>
      </c>
      <c r="K29" s="92" t="n">
        <v>2739.77</v>
      </c>
      <c r="L29" s="91" t="n">
        <f aca="false">ROUND((N29*(K29/M29)),2)</f>
        <v>3535.95</v>
      </c>
      <c r="M29" s="92" t="n">
        <v>6946.91</v>
      </c>
      <c r="N29" s="91" t="n">
        <f aca="false">ROUND((P29/(1+F$5)),2)</f>
        <v>8965.68</v>
      </c>
      <c r="O29" s="92" t="n">
        <v>8965.68</v>
      </c>
      <c r="P29" s="91" t="n">
        <f aca="false">ROUND((O29*(1-F$11)),2)</f>
        <v>8965.68</v>
      </c>
      <c r="Q29" s="34"/>
    </row>
    <row r="30" customFormat="false" ht="34.2" hidden="false" customHeight="true" outlineLevel="0" collapsed="false">
      <c r="A30" s="88" t="s">
        <v>85</v>
      </c>
      <c r="B30" s="103" t="s">
        <v>86</v>
      </c>
      <c r="C30" s="104" t="s">
        <v>70</v>
      </c>
      <c r="D30" s="105" t="n">
        <v>3.09</v>
      </c>
      <c r="E30" s="90" t="n">
        <v>51.93</v>
      </c>
      <c r="F30" s="91" t="n">
        <f aca="false">ROUND((H30/D30),2)</f>
        <v>67.02</v>
      </c>
      <c r="G30" s="92" t="n">
        <v>160.46</v>
      </c>
      <c r="H30" s="91" t="n">
        <f aca="false">ROUND((N30*(G30/M30)),2)</f>
        <v>207.09</v>
      </c>
      <c r="I30" s="90" t="n">
        <v>241.92</v>
      </c>
      <c r="J30" s="91" t="n">
        <f aca="false">ROUND((L30/D30),2)</f>
        <v>312.22</v>
      </c>
      <c r="K30" s="92" t="n">
        <v>747.53</v>
      </c>
      <c r="L30" s="91" t="n">
        <f aca="false">ROUND((N30*(K30/M30)),2)</f>
        <v>964.76</v>
      </c>
      <c r="M30" s="92" t="n">
        <v>907.99</v>
      </c>
      <c r="N30" s="91" t="n">
        <f aca="false">ROUND((P30/(1+F$5)),2)</f>
        <v>1171.85</v>
      </c>
      <c r="O30" s="92" t="n">
        <v>1171.85</v>
      </c>
      <c r="P30" s="91" t="n">
        <f aca="false">ROUND((O30*(1-F$11)),2)</f>
        <v>1171.85</v>
      </c>
      <c r="Q30" s="34"/>
    </row>
    <row r="31" customFormat="false" ht="34.2" hidden="false" customHeight="true" outlineLevel="0" collapsed="false">
      <c r="A31" s="88" t="s">
        <v>87</v>
      </c>
      <c r="B31" s="103" t="s">
        <v>88</v>
      </c>
      <c r="C31" s="104" t="s">
        <v>89</v>
      </c>
      <c r="D31" s="105" t="n">
        <v>126.51</v>
      </c>
      <c r="E31" s="90" t="n">
        <v>5.44</v>
      </c>
      <c r="F31" s="91" t="n">
        <f aca="false">ROUND((H31/D31),2)</f>
        <v>7.02</v>
      </c>
      <c r="G31" s="92" t="n">
        <v>688.21</v>
      </c>
      <c r="H31" s="91" t="n">
        <f aca="false">ROUND((N31*(G31/M31)),2)</f>
        <v>888.2</v>
      </c>
      <c r="I31" s="90" t="n">
        <v>6.07</v>
      </c>
      <c r="J31" s="91" t="n">
        <f aca="false">ROUND((L31/D31),2)</f>
        <v>7.83</v>
      </c>
      <c r="K31" s="92" t="n">
        <v>767.91</v>
      </c>
      <c r="L31" s="91" t="n">
        <f aca="false">ROUND((N31*(K31/M31)),2)</f>
        <v>991.06</v>
      </c>
      <c r="M31" s="92" t="n">
        <v>1456.12</v>
      </c>
      <c r="N31" s="91" t="n">
        <f aca="false">ROUND((P31/(1+F$5)),2)</f>
        <v>1879.26</v>
      </c>
      <c r="O31" s="92" t="n">
        <v>1879.26</v>
      </c>
      <c r="P31" s="91" t="n">
        <f aca="false">ROUND((O31*(1-F$11)),2)</f>
        <v>1879.26</v>
      </c>
      <c r="Q31" s="34"/>
    </row>
    <row r="32" customFormat="false" ht="34.2" hidden="false" customHeight="true" outlineLevel="0" collapsed="false">
      <c r="A32" s="88" t="s">
        <v>90</v>
      </c>
      <c r="B32" s="103" t="s">
        <v>91</v>
      </c>
      <c r="C32" s="104" t="s">
        <v>89</v>
      </c>
      <c r="D32" s="105" t="n">
        <v>170.64</v>
      </c>
      <c r="E32" s="90" t="n">
        <v>3.88</v>
      </c>
      <c r="F32" s="91" t="n">
        <f aca="false">ROUND((H32/D32),2)</f>
        <v>5.01</v>
      </c>
      <c r="G32" s="92" t="n">
        <v>662.08</v>
      </c>
      <c r="H32" s="91" t="n">
        <f aca="false">ROUND((N32*(G32/M32)),2)</f>
        <v>854.48</v>
      </c>
      <c r="I32" s="90" t="n">
        <v>6.05</v>
      </c>
      <c r="J32" s="91" t="n">
        <f aca="false">ROUND((L32/D32),2)</f>
        <v>7.81</v>
      </c>
      <c r="K32" s="92" t="n">
        <v>1032.37</v>
      </c>
      <c r="L32" s="91" t="n">
        <f aca="false">ROUND((N32*(K32/M32)),2)</f>
        <v>1332.37</v>
      </c>
      <c r="M32" s="92" t="n">
        <v>1694.45</v>
      </c>
      <c r="N32" s="91" t="n">
        <f aca="false">ROUND((P32/(1+F$5)),2)</f>
        <v>2186.85</v>
      </c>
      <c r="O32" s="92" t="n">
        <v>2186.85</v>
      </c>
      <c r="P32" s="91" t="n">
        <f aca="false">ROUND((O32*(1-F$11)),2)</f>
        <v>2186.85</v>
      </c>
      <c r="Q32" s="34"/>
    </row>
    <row r="33" customFormat="false" ht="34.2" hidden="false" customHeight="true" outlineLevel="0" collapsed="false">
      <c r="A33" s="88" t="s">
        <v>92</v>
      </c>
      <c r="B33" s="103" t="s">
        <v>93</v>
      </c>
      <c r="C33" s="104" t="s">
        <v>70</v>
      </c>
      <c r="D33" s="105" t="n">
        <v>8.93</v>
      </c>
      <c r="E33" s="90" t="n">
        <v>47.39</v>
      </c>
      <c r="F33" s="91" t="n">
        <f aca="false">ROUND((H33/D33),2)</f>
        <v>61.16</v>
      </c>
      <c r="G33" s="92" t="n">
        <v>423.19</v>
      </c>
      <c r="H33" s="91" t="n">
        <f aca="false">ROUND((N33*(G33/M33)),2)</f>
        <v>546.17</v>
      </c>
      <c r="I33" s="90" t="n">
        <v>258.14</v>
      </c>
      <c r="J33" s="91" t="n">
        <f aca="false">ROUND((L33/D33),2)</f>
        <v>333.15</v>
      </c>
      <c r="K33" s="92" t="n">
        <v>2305.19</v>
      </c>
      <c r="L33" s="91" t="n">
        <f aca="false">ROUND((N33*(K33/M33)),2)</f>
        <v>2975.07</v>
      </c>
      <c r="M33" s="92" t="n">
        <v>2728.38</v>
      </c>
      <c r="N33" s="91" t="n">
        <f aca="false">ROUND((P33/(1+F$5)),2)</f>
        <v>3521.24</v>
      </c>
      <c r="O33" s="92" t="n">
        <v>3521.24</v>
      </c>
      <c r="P33" s="91" t="n">
        <f aca="false">ROUND((O33*(1-F$11)),2)</f>
        <v>3521.24</v>
      </c>
      <c r="Q33" s="34"/>
    </row>
    <row r="34" customFormat="false" ht="23.5" hidden="false" customHeight="true" outlineLevel="0" collapsed="false">
      <c r="A34" s="95" t="s">
        <v>94</v>
      </c>
      <c r="B34" s="95"/>
      <c r="C34" s="95"/>
      <c r="D34" s="95"/>
      <c r="E34" s="95"/>
      <c r="F34" s="95" t="e">
        <f aca="false">ROUND((H34/D34),2)</f>
        <v>#DIV/0!</v>
      </c>
      <c r="G34" s="95"/>
      <c r="H34" s="95" t="n">
        <f aca="false">ROUND((N34*(G34/M34)),2)</f>
        <v>0</v>
      </c>
      <c r="I34" s="95"/>
      <c r="J34" s="95" t="e">
        <f aca="false">ROUND((L34/D34),2)</f>
        <v>#VALUE!</v>
      </c>
      <c r="K34" s="95"/>
      <c r="L34" s="96" t="s">
        <v>25</v>
      </c>
      <c r="M34" s="97" t="n">
        <v>14380.7</v>
      </c>
      <c r="N34" s="96" t="n">
        <f aca="false">SUM(N28:N33)</f>
        <v>18559.7</v>
      </c>
      <c r="O34" s="97" t="n">
        <v>18559.7</v>
      </c>
      <c r="P34" s="96" t="n">
        <f aca="false">SUM(P28:P33)</f>
        <v>18559.7</v>
      </c>
      <c r="Q34" s="34"/>
    </row>
    <row r="35" customFormat="false" ht="23.5" hidden="false" customHeight="true" outlineLevel="0" collapsed="false">
      <c r="A35" s="106" t="n">
        <v>3</v>
      </c>
      <c r="B35" s="107" t="s">
        <v>95</v>
      </c>
      <c r="C35" s="107"/>
      <c r="D35" s="107"/>
      <c r="E35" s="107"/>
      <c r="F35" s="107" t="e">
        <f aca="false">ROUND((H35/D35),2)</f>
        <v>#DIV/0!</v>
      </c>
      <c r="G35" s="107"/>
      <c r="H35" s="107" t="e">
        <f aca="false">ROUND((N35*(G35/M35)),2)</f>
        <v>#DIV/0!</v>
      </c>
      <c r="I35" s="107"/>
      <c r="J35" s="107" t="e">
        <f aca="false">ROUND((L35/D35),2)</f>
        <v>#DIV/0!</v>
      </c>
      <c r="K35" s="107"/>
      <c r="L35" s="107" t="e">
        <f aca="false">ROUND((N35*(K35/M35)),2)</f>
        <v>#DIV/0!</v>
      </c>
      <c r="M35" s="107"/>
      <c r="N35" s="107" t="e">
        <f aca="false">ROUND((P35/(1+F$5)),2)</f>
        <v>#VALUE!</v>
      </c>
      <c r="O35" s="107"/>
      <c r="P35" s="107" t="s">
        <v>25</v>
      </c>
      <c r="Q35" s="34"/>
    </row>
    <row r="36" customFormat="false" ht="34.2" hidden="false" customHeight="true" outlineLevel="0" collapsed="false">
      <c r="A36" s="88" t="s">
        <v>96</v>
      </c>
      <c r="B36" s="103" t="s">
        <v>97</v>
      </c>
      <c r="C36" s="104" t="s">
        <v>61</v>
      </c>
      <c r="D36" s="105" t="n">
        <v>12</v>
      </c>
      <c r="E36" s="90" t="n">
        <v>470.46</v>
      </c>
      <c r="F36" s="91" t="n">
        <f aca="false">ROUND((H36/D36),2)</f>
        <v>607.18</v>
      </c>
      <c r="G36" s="92" t="n">
        <v>5645.52</v>
      </c>
      <c r="H36" s="91" t="n">
        <f aca="false">ROUND((N36*(G36/M36)),2)</f>
        <v>7286.1</v>
      </c>
      <c r="I36" s="90" t="n">
        <v>412.85</v>
      </c>
      <c r="J36" s="91" t="n">
        <f aca="false">ROUND((L36/D36),2)</f>
        <v>532.82</v>
      </c>
      <c r="K36" s="92" t="n">
        <v>4954.2</v>
      </c>
      <c r="L36" s="91" t="n">
        <f aca="false">ROUND((N36*(K36/M36)),2)</f>
        <v>6393.89</v>
      </c>
      <c r="M36" s="92" t="n">
        <v>10599.72</v>
      </c>
      <c r="N36" s="91" t="n">
        <f aca="false">ROUND((P36/(1+F$5)),2)</f>
        <v>13679.99</v>
      </c>
      <c r="O36" s="92" t="n">
        <v>13679.99</v>
      </c>
      <c r="P36" s="91" t="n">
        <f aca="false">ROUND((O36*(1-F$11)),2)</f>
        <v>13679.99</v>
      </c>
      <c r="Q36" s="34"/>
    </row>
    <row r="37" s="109" customFormat="true" ht="34.2" hidden="false" customHeight="true" outlineLevel="0" collapsed="false">
      <c r="A37" s="88" t="s">
        <v>98</v>
      </c>
      <c r="B37" s="108" t="s">
        <v>99</v>
      </c>
      <c r="C37" s="104" t="s">
        <v>100</v>
      </c>
      <c r="D37" s="105" t="n">
        <v>2</v>
      </c>
      <c r="E37" s="90" t="n">
        <v>0</v>
      </c>
      <c r="F37" s="91" t="n">
        <f aca="false">ROUND((H37/D37),2)</f>
        <v>0</v>
      </c>
      <c r="G37" s="92" t="n">
        <v>0</v>
      </c>
      <c r="H37" s="91" t="n">
        <f aca="false">ROUND((N37*(G37/M37)),2)</f>
        <v>0</v>
      </c>
      <c r="I37" s="90" t="n">
        <v>130.94</v>
      </c>
      <c r="J37" s="91" t="n">
        <f aca="false">ROUND((L37/D37),2)</f>
        <v>152.85</v>
      </c>
      <c r="K37" s="92" t="n">
        <v>261.88</v>
      </c>
      <c r="L37" s="91" t="n">
        <f aca="false">ROUND((N37*(K37/M37)),2)</f>
        <v>305.69</v>
      </c>
      <c r="M37" s="92" t="n">
        <v>261.88</v>
      </c>
      <c r="N37" s="91" t="n">
        <f aca="false">ROUND((P37/(1+F$4)),2)</f>
        <v>305.69</v>
      </c>
      <c r="O37" s="92" t="n">
        <v>305.69</v>
      </c>
      <c r="P37" s="91" t="n">
        <f aca="false">ROUND((O37*(1-F$11)),2)</f>
        <v>305.69</v>
      </c>
      <c r="AMI37" s="110"/>
      <c r="AMJ37" s="2"/>
    </row>
    <row r="38" customFormat="false" ht="47.05" hidden="false" customHeight="true" outlineLevel="0" collapsed="false">
      <c r="A38" s="104" t="s">
        <v>101</v>
      </c>
      <c r="B38" s="87" t="s">
        <v>102</v>
      </c>
      <c r="C38" s="111" t="s">
        <v>103</v>
      </c>
      <c r="D38" s="105" t="n">
        <v>187.03</v>
      </c>
      <c r="E38" s="90" t="n">
        <v>16.22</v>
      </c>
      <c r="F38" s="91" t="n">
        <f aca="false">ROUND((H38/D38),2)</f>
        <v>20.93</v>
      </c>
      <c r="G38" s="92" t="n">
        <v>3033.62</v>
      </c>
      <c r="H38" s="91" t="n">
        <f aca="false">ROUND((N38*(G38/M38)),2)</f>
        <v>3915.19</v>
      </c>
      <c r="I38" s="90" t="n">
        <v>38.12</v>
      </c>
      <c r="J38" s="91" t="n">
        <f aca="false">ROUND((L38/D38),2)</f>
        <v>49.2</v>
      </c>
      <c r="K38" s="92" t="n">
        <v>7129.58</v>
      </c>
      <c r="L38" s="91" t="n">
        <f aca="false">ROUND((N38*(K38/M38)),2)</f>
        <v>9201.43</v>
      </c>
      <c r="M38" s="92" t="n">
        <v>10163.2</v>
      </c>
      <c r="N38" s="91" t="n">
        <f aca="false">ROUND((P38/(1+F$5)),2)</f>
        <v>13116.62</v>
      </c>
      <c r="O38" s="92" t="n">
        <v>13116.62</v>
      </c>
      <c r="P38" s="91" t="n">
        <f aca="false">ROUND((O38*(1-F$11)),2)</f>
        <v>13116.62</v>
      </c>
      <c r="Q38" s="34"/>
    </row>
    <row r="39" customFormat="false" ht="23.5" hidden="false" customHeight="true" outlineLevel="0" collapsed="false">
      <c r="A39" s="95" t="s">
        <v>104</v>
      </c>
      <c r="B39" s="95"/>
      <c r="C39" s="95"/>
      <c r="D39" s="95"/>
      <c r="E39" s="95"/>
      <c r="F39" s="95" t="e">
        <f aca="false">ROUND((H39/D39),2)</f>
        <v>#DIV/0!</v>
      </c>
      <c r="G39" s="95"/>
      <c r="H39" s="95" t="n">
        <f aca="false">ROUND((N39*(G39/M39)),2)</f>
        <v>0</v>
      </c>
      <c r="I39" s="95"/>
      <c r="J39" s="95" t="e">
        <f aca="false">ROUND((L39/D39),2)</f>
        <v>#DIV/0!</v>
      </c>
      <c r="K39" s="95"/>
      <c r="L39" s="96" t="n">
        <f aca="false">ROUND((N39*(K39/M39)),2)</f>
        <v>0</v>
      </c>
      <c r="M39" s="97" t="n">
        <v>21024.8</v>
      </c>
      <c r="N39" s="96" t="n">
        <f aca="false">SUM(N36:N38)</f>
        <v>27102.3</v>
      </c>
      <c r="O39" s="97" t="n">
        <v>27102.3</v>
      </c>
      <c r="P39" s="96" t="n">
        <f aca="false">SUM(P36:P38)</f>
        <v>27102.3</v>
      </c>
      <c r="Q39" s="34"/>
    </row>
    <row r="40" customFormat="false" ht="23.5" hidden="false" customHeight="true" outlineLevel="0" collapsed="false">
      <c r="A40" s="95" t="s">
        <v>105</v>
      </c>
      <c r="B40" s="95"/>
      <c r="C40" s="95"/>
      <c r="D40" s="95"/>
      <c r="E40" s="95"/>
      <c r="F40" s="95" t="e">
        <f aca="false">ROUND((H40/D40),2)</f>
        <v>#DIV/0!</v>
      </c>
      <c r="G40" s="95"/>
      <c r="H40" s="95" t="e">
        <f aca="false">ROUND((N40*(G40/M40)),2)</f>
        <v>#DIV/0!</v>
      </c>
      <c r="I40" s="95"/>
      <c r="J40" s="95" t="e">
        <f aca="false">ROUND((L40/D40),2)</f>
        <v>#DIV/0!</v>
      </c>
      <c r="K40" s="95"/>
      <c r="L40" s="95" t="e">
        <f aca="false">ROUND((N40*(K40/M40)),2)</f>
        <v>#DIV/0!</v>
      </c>
      <c r="M40" s="95"/>
      <c r="N40" s="95" t="e">
        <f aca="false">ROUND((P40/(1+F$5)),2)</f>
        <v>#VALUE!</v>
      </c>
      <c r="O40" s="95"/>
      <c r="P40" s="95" t="s">
        <v>25</v>
      </c>
      <c r="Q40" s="34"/>
    </row>
    <row r="41" customFormat="false" ht="23.5" hidden="false" customHeight="true" outlineLevel="0" collapsed="false">
      <c r="A41" s="106" t="n">
        <v>4</v>
      </c>
      <c r="B41" s="107" t="s">
        <v>106</v>
      </c>
      <c r="C41" s="107"/>
      <c r="D41" s="107"/>
      <c r="E41" s="107"/>
      <c r="F41" s="107" t="e">
        <f aca="false">ROUND((H41/D41),2)</f>
        <v>#DIV/0!</v>
      </c>
      <c r="G41" s="107"/>
      <c r="H41" s="107" t="e">
        <f aca="false">ROUND((N41*(G41/M41)),2)</f>
        <v>#DIV/0!</v>
      </c>
      <c r="I41" s="107"/>
      <c r="J41" s="107" t="e">
        <f aca="false">ROUND((L41/D41),2)</f>
        <v>#DIV/0!</v>
      </c>
      <c r="K41" s="107"/>
      <c r="L41" s="107" t="e">
        <f aca="false">ROUND((N41*(K41/M41)),2)</f>
        <v>#DIV/0!</v>
      </c>
      <c r="M41" s="107"/>
      <c r="N41" s="107" t="e">
        <f aca="false">ROUND((P41/(1+F$5)),2)</f>
        <v>#VALUE!</v>
      </c>
      <c r="O41" s="107"/>
      <c r="P41" s="107" t="s">
        <v>25</v>
      </c>
      <c r="Q41" s="34"/>
    </row>
    <row r="42" customFormat="false" ht="34.2" hidden="false" customHeight="true" outlineLevel="0" collapsed="false">
      <c r="A42" s="88" t="s">
        <v>107</v>
      </c>
      <c r="B42" s="103" t="s">
        <v>108</v>
      </c>
      <c r="C42" s="104" t="s">
        <v>103</v>
      </c>
      <c r="D42" s="105" t="n">
        <v>65</v>
      </c>
      <c r="E42" s="90" t="n">
        <v>2.04</v>
      </c>
      <c r="F42" s="91" t="n">
        <f aca="false">ROUND((H42/D42),2)</f>
        <v>2.63</v>
      </c>
      <c r="G42" s="92" t="n">
        <v>132.6</v>
      </c>
      <c r="H42" s="91" t="n">
        <f aca="false">ROUND((N42*(G42/M42)),2)</f>
        <v>171.13</v>
      </c>
      <c r="I42" s="90" t="n">
        <v>1.64</v>
      </c>
      <c r="J42" s="91" t="n">
        <f aca="false">ROUND((L42/D42),2)</f>
        <v>2.12</v>
      </c>
      <c r="K42" s="92" t="n">
        <v>106.6</v>
      </c>
      <c r="L42" s="91" t="n">
        <f aca="false">ROUND((N42*(K42/M42)),2)</f>
        <v>137.58</v>
      </c>
      <c r="M42" s="92" t="n">
        <v>239.2</v>
      </c>
      <c r="N42" s="91" t="n">
        <f aca="false">ROUND((P42/(1+F$5)),2)</f>
        <v>308.71</v>
      </c>
      <c r="O42" s="92" t="n">
        <v>308.71</v>
      </c>
      <c r="P42" s="91" t="n">
        <f aca="false">ROUND((O42*(1-F$11)),2)</f>
        <v>308.71</v>
      </c>
      <c r="Q42" s="34"/>
    </row>
    <row r="43" s="109" customFormat="true" ht="34.2" hidden="false" customHeight="true" outlineLevel="0" collapsed="false">
      <c r="A43" s="88" t="s">
        <v>109</v>
      </c>
      <c r="B43" s="108" t="s">
        <v>99</v>
      </c>
      <c r="C43" s="104" t="s">
        <v>100</v>
      </c>
      <c r="D43" s="105" t="n">
        <v>1</v>
      </c>
      <c r="E43" s="90" t="n">
        <v>0</v>
      </c>
      <c r="F43" s="91" t="n">
        <f aca="false">ROUND((H43/D43),2)</f>
        <v>0</v>
      </c>
      <c r="G43" s="92" t="n">
        <v>0</v>
      </c>
      <c r="H43" s="91" t="n">
        <f aca="false">ROUND((N43*(G43/M43)),2)</f>
        <v>0</v>
      </c>
      <c r="I43" s="90" t="n">
        <v>130.94</v>
      </c>
      <c r="J43" s="91" t="n">
        <f aca="false">ROUND((L43/D43),2)</f>
        <v>152.84</v>
      </c>
      <c r="K43" s="92" t="n">
        <v>130.94</v>
      </c>
      <c r="L43" s="91" t="n">
        <f aca="false">ROUND((N43*(K43/M43)),2)</f>
        <v>152.84</v>
      </c>
      <c r="M43" s="92" t="n">
        <v>130.94</v>
      </c>
      <c r="N43" s="91" t="n">
        <f aca="false">ROUND((P43/(1+F$4)),2)</f>
        <v>152.84</v>
      </c>
      <c r="O43" s="92" t="n">
        <v>152.84</v>
      </c>
      <c r="P43" s="91" t="n">
        <f aca="false">ROUND((O43*(1-F$11)),2)</f>
        <v>152.84</v>
      </c>
      <c r="AMI43" s="110"/>
      <c r="AMJ43" s="2"/>
    </row>
    <row r="44" customFormat="false" ht="34.2" hidden="false" customHeight="true" outlineLevel="0" collapsed="false">
      <c r="A44" s="88" t="s">
        <v>110</v>
      </c>
      <c r="B44" s="103" t="s">
        <v>86</v>
      </c>
      <c r="C44" s="104" t="s">
        <v>70</v>
      </c>
      <c r="D44" s="105" t="n">
        <v>2</v>
      </c>
      <c r="E44" s="90" t="n">
        <v>51.93</v>
      </c>
      <c r="F44" s="91" t="n">
        <f aca="false">ROUND((H44/D44),2)</f>
        <v>67.02</v>
      </c>
      <c r="G44" s="92" t="n">
        <v>103.86</v>
      </c>
      <c r="H44" s="91" t="n">
        <f aca="false">ROUND((N44*(G44/M44)),2)</f>
        <v>134.04</v>
      </c>
      <c r="I44" s="90" t="n">
        <v>241.92</v>
      </c>
      <c r="J44" s="91" t="n">
        <f aca="false">ROUND((L44/D44),2)</f>
        <v>312.22</v>
      </c>
      <c r="K44" s="92" t="n">
        <v>483.84</v>
      </c>
      <c r="L44" s="91" t="n">
        <f aca="false">ROUND((N44*(K44/M44)),2)</f>
        <v>624.44</v>
      </c>
      <c r="M44" s="92" t="n">
        <v>587.7</v>
      </c>
      <c r="N44" s="91" t="n">
        <f aca="false">ROUND((P44/(1+F$5)),2)</f>
        <v>758.48</v>
      </c>
      <c r="O44" s="92" t="n">
        <v>758.48</v>
      </c>
      <c r="P44" s="91" t="n">
        <f aca="false">ROUND((O44*(1-F$11)),2)</f>
        <v>758.48</v>
      </c>
      <c r="Q44" s="34"/>
    </row>
    <row r="45" customFormat="false" ht="47.05" hidden="false" customHeight="true" outlineLevel="0" collapsed="false">
      <c r="A45" s="88" t="s">
        <v>111</v>
      </c>
      <c r="B45" s="87" t="s">
        <v>102</v>
      </c>
      <c r="C45" s="111" t="s">
        <v>103</v>
      </c>
      <c r="D45" s="105" t="n">
        <v>35</v>
      </c>
      <c r="E45" s="90" t="n">
        <v>16.22</v>
      </c>
      <c r="F45" s="91" t="n">
        <f aca="false">ROUND((H45/D45),2)</f>
        <v>20.93</v>
      </c>
      <c r="G45" s="92" t="n">
        <v>567.7</v>
      </c>
      <c r="H45" s="91" t="n">
        <f aca="false">ROUND((N45*(G45/M45)),2)</f>
        <v>732.67</v>
      </c>
      <c r="I45" s="90" t="n">
        <v>38.12</v>
      </c>
      <c r="J45" s="91" t="n">
        <f aca="false">ROUND((L45/D45),2)</f>
        <v>49.2</v>
      </c>
      <c r="K45" s="92" t="n">
        <v>1334.2</v>
      </c>
      <c r="L45" s="91" t="n">
        <f aca="false">ROUND((N45*(K45/M45)),2)</f>
        <v>1721.92</v>
      </c>
      <c r="M45" s="92" t="n">
        <v>1901.9</v>
      </c>
      <c r="N45" s="91" t="n">
        <f aca="false">ROUND((P45/(1+F$5)),2)</f>
        <v>2454.59</v>
      </c>
      <c r="O45" s="92" t="n">
        <v>2454.59</v>
      </c>
      <c r="P45" s="91" t="n">
        <f aca="false">ROUND((O45*(1-F$11)),2)</f>
        <v>2454.59</v>
      </c>
      <c r="Q45" s="34"/>
    </row>
    <row r="46" customFormat="false" ht="23.5" hidden="false" customHeight="true" outlineLevel="0" collapsed="false">
      <c r="A46" s="88" t="s">
        <v>112</v>
      </c>
      <c r="B46" s="87" t="s">
        <v>113</v>
      </c>
      <c r="C46" s="111" t="s">
        <v>103</v>
      </c>
      <c r="D46" s="105" t="n">
        <v>12</v>
      </c>
      <c r="E46" s="90" t="n">
        <v>31.7</v>
      </c>
      <c r="F46" s="91" t="n">
        <f aca="false">ROUND((H46/D46),2)</f>
        <v>40.91</v>
      </c>
      <c r="G46" s="92" t="n">
        <v>380.4</v>
      </c>
      <c r="H46" s="91" t="n">
        <f aca="false">ROUND((N46*(G46/M46)),2)</f>
        <v>490.94</v>
      </c>
      <c r="I46" s="90" t="n">
        <v>13.65</v>
      </c>
      <c r="J46" s="91" t="n">
        <f aca="false">ROUND((L46/D46),2)</f>
        <v>17.62</v>
      </c>
      <c r="K46" s="92" t="n">
        <v>163.8</v>
      </c>
      <c r="L46" s="91" t="n">
        <f aca="false">ROUND((N46*(K46/M46)),2)</f>
        <v>211.4</v>
      </c>
      <c r="M46" s="92" t="n">
        <v>544.2</v>
      </c>
      <c r="N46" s="91" t="n">
        <f aca="false">ROUND((P46/(1+F$5)),2)</f>
        <v>702.34</v>
      </c>
      <c r="O46" s="92" t="n">
        <v>702.34</v>
      </c>
      <c r="P46" s="91" t="n">
        <f aca="false">ROUND((O46*(1-F$11)),2)</f>
        <v>702.34</v>
      </c>
      <c r="Q46" s="34"/>
    </row>
    <row r="47" customFormat="false" ht="59.9" hidden="false" customHeight="true" outlineLevel="0" collapsed="false">
      <c r="A47" s="88" t="s">
        <v>114</v>
      </c>
      <c r="B47" s="87" t="s">
        <v>115</v>
      </c>
      <c r="C47" s="111" t="s">
        <v>61</v>
      </c>
      <c r="D47" s="105" t="n">
        <v>3.5</v>
      </c>
      <c r="E47" s="90" t="n">
        <v>23.21</v>
      </c>
      <c r="F47" s="91" t="n">
        <f aca="false">ROUND((H47/D47),2)</f>
        <v>29.95</v>
      </c>
      <c r="G47" s="92" t="n">
        <v>81.23</v>
      </c>
      <c r="H47" s="91" t="n">
        <f aca="false">ROUND((N47*(G47/M47)),2)</f>
        <v>104.83</v>
      </c>
      <c r="I47" s="90" t="n">
        <v>41.9</v>
      </c>
      <c r="J47" s="91" t="n">
        <f aca="false">ROUND((L47/D47),2)</f>
        <v>54.08</v>
      </c>
      <c r="K47" s="92" t="n">
        <v>146.65</v>
      </c>
      <c r="L47" s="91" t="n">
        <f aca="false">ROUND((N47*(K47/M47)),2)</f>
        <v>189.27</v>
      </c>
      <c r="M47" s="92" t="n">
        <v>227.88</v>
      </c>
      <c r="N47" s="91" t="n">
        <f aca="false">ROUND((P47/(1+F$5)),2)</f>
        <v>294.1</v>
      </c>
      <c r="O47" s="92" t="n">
        <v>294.1</v>
      </c>
      <c r="P47" s="91" t="n">
        <f aca="false">ROUND((O47*(1-F$11)),2)</f>
        <v>294.1</v>
      </c>
      <c r="Q47" s="34"/>
    </row>
    <row r="48" customFormat="false" ht="23.5" hidden="false" customHeight="true" outlineLevel="0" collapsed="false">
      <c r="A48" s="88" t="s">
        <v>116</v>
      </c>
      <c r="B48" s="87" t="s">
        <v>76</v>
      </c>
      <c r="C48" s="88" t="s">
        <v>61</v>
      </c>
      <c r="D48" s="89" t="n">
        <v>17.5</v>
      </c>
      <c r="E48" s="90" t="n">
        <v>3.05</v>
      </c>
      <c r="F48" s="91" t="n">
        <f aca="false">ROUND((H48/D48),2)</f>
        <v>3.94</v>
      </c>
      <c r="G48" s="92" t="n">
        <v>53.37</v>
      </c>
      <c r="H48" s="91" t="n">
        <f aca="false">ROUND((N48*(G48/M48)),2)</f>
        <v>68.88</v>
      </c>
      <c r="I48" s="90" t="n">
        <v>0.52</v>
      </c>
      <c r="J48" s="91" t="n">
        <f aca="false">ROUND((L48/D48),2)</f>
        <v>0.67</v>
      </c>
      <c r="K48" s="92" t="n">
        <v>9.1</v>
      </c>
      <c r="L48" s="91" t="n">
        <f aca="false">ROUND((N48*(K48/M48)),2)</f>
        <v>11.74</v>
      </c>
      <c r="M48" s="92" t="n">
        <v>62.47</v>
      </c>
      <c r="N48" s="91" t="n">
        <f aca="false">ROUND((P48/(1+F$5)),2)</f>
        <v>80.62</v>
      </c>
      <c r="O48" s="92" t="n">
        <v>80.62</v>
      </c>
      <c r="P48" s="91" t="n">
        <f aca="false">ROUND((O48*(1-F$11)),2)</f>
        <v>80.62</v>
      </c>
      <c r="Q48" s="34"/>
    </row>
    <row r="49" customFormat="false" ht="23.5" hidden="false" customHeight="true" outlineLevel="0" collapsed="false">
      <c r="A49" s="95" t="s">
        <v>117</v>
      </c>
      <c r="B49" s="95"/>
      <c r="C49" s="95"/>
      <c r="D49" s="95"/>
      <c r="E49" s="95"/>
      <c r="F49" s="95" t="e">
        <f aca="false">ROUND((H49/D49),2)</f>
        <v>#DIV/0!</v>
      </c>
      <c r="G49" s="95"/>
      <c r="H49" s="95" t="n">
        <f aca="false">ROUND((N49*(G49/M49)),2)</f>
        <v>0</v>
      </c>
      <c r="I49" s="95"/>
      <c r="J49" s="95" t="e">
        <f aca="false">ROUND((L49/D49),2)</f>
        <v>#DIV/0!</v>
      </c>
      <c r="K49" s="95"/>
      <c r="L49" s="96" t="n">
        <f aca="false">ROUND((N49*(K49/M49)),2)</f>
        <v>0</v>
      </c>
      <c r="M49" s="97" t="n">
        <v>3694.29</v>
      </c>
      <c r="N49" s="96" t="n">
        <f aca="false">SUM(N42:N48)</f>
        <v>4751.68</v>
      </c>
      <c r="O49" s="97" t="n">
        <v>4751.68</v>
      </c>
      <c r="P49" s="96" t="n">
        <f aca="false">SUM(P42:P48)</f>
        <v>4751.68</v>
      </c>
      <c r="Q49" s="34"/>
    </row>
    <row r="50" customFormat="false" ht="23.5" hidden="false" customHeight="true" outlineLevel="0" collapsed="false">
      <c r="A50" s="95" t="s">
        <v>118</v>
      </c>
      <c r="B50" s="95"/>
      <c r="C50" s="95"/>
      <c r="D50" s="95"/>
      <c r="E50" s="95"/>
      <c r="F50" s="95" t="e">
        <f aca="false">ROUND((H50/D50),2)</f>
        <v>#DIV/0!</v>
      </c>
      <c r="G50" s="95"/>
      <c r="H50" s="95" t="e">
        <f aca="false">ROUND((N50*(G50/M50)),2)</f>
        <v>#DIV/0!</v>
      </c>
      <c r="I50" s="95"/>
      <c r="J50" s="95" t="e">
        <f aca="false">ROUND((L50/D50),2)</f>
        <v>#DIV/0!</v>
      </c>
      <c r="K50" s="95"/>
      <c r="L50" s="95" t="e">
        <f aca="false">ROUND((N50*(K50/M50)),2)</f>
        <v>#DIV/0!</v>
      </c>
      <c r="M50" s="95"/>
      <c r="N50" s="95" t="n">
        <f aca="false">ROUND((P50/(1+F$5)),2)</f>
        <v>0</v>
      </c>
      <c r="O50" s="95"/>
      <c r="P50" s="95" t="n">
        <f aca="false">ROUND((O50*(1-F$11)),2)</f>
        <v>0</v>
      </c>
      <c r="Q50" s="34"/>
    </row>
    <row r="51" customFormat="false" ht="23.5" hidden="false" customHeight="true" outlineLevel="0" collapsed="false">
      <c r="A51" s="106" t="n">
        <v>5</v>
      </c>
      <c r="B51" s="107" t="s">
        <v>119</v>
      </c>
      <c r="C51" s="107"/>
      <c r="D51" s="107"/>
      <c r="E51" s="107"/>
      <c r="F51" s="107" t="e">
        <f aca="false">ROUND((H51/D51),2)</f>
        <v>#DIV/0!</v>
      </c>
      <c r="G51" s="107"/>
      <c r="H51" s="107" t="e">
        <f aca="false">ROUND((N51*(G51/M51)),2)</f>
        <v>#DIV/0!</v>
      </c>
      <c r="I51" s="107"/>
      <c r="J51" s="107" t="e">
        <f aca="false">ROUND((L51/D51),2)</f>
        <v>#VALUE!</v>
      </c>
      <c r="K51" s="107"/>
      <c r="L51" s="107" t="s">
        <v>25</v>
      </c>
      <c r="M51" s="107"/>
      <c r="N51" s="107" t="n">
        <f aca="false">ROUND((P51/(1+F$5)),2)</f>
        <v>0</v>
      </c>
      <c r="O51" s="107"/>
      <c r="P51" s="107" t="n">
        <f aca="false">ROUND((O51*(1-F$11)),2)</f>
        <v>0</v>
      </c>
      <c r="Q51" s="34"/>
    </row>
    <row r="52" customFormat="false" ht="23.5" hidden="false" customHeight="true" outlineLevel="0" collapsed="false">
      <c r="A52" s="88" t="s">
        <v>120</v>
      </c>
      <c r="B52" s="103" t="s">
        <v>121</v>
      </c>
      <c r="C52" s="104" t="s">
        <v>122</v>
      </c>
      <c r="D52" s="105" t="n">
        <v>32</v>
      </c>
      <c r="E52" s="90" t="n">
        <v>33.76</v>
      </c>
      <c r="F52" s="91" t="n">
        <f aca="false">ROUND((H52/D52),2)</f>
        <v>43.57</v>
      </c>
      <c r="G52" s="92" t="n">
        <v>1080.32</v>
      </c>
      <c r="H52" s="91" t="n">
        <f aca="false">ROUND((N52*(G52/M52)),2)</f>
        <v>1394.26</v>
      </c>
      <c r="I52" s="90" t="n">
        <v>0</v>
      </c>
      <c r="J52" s="91" t="n">
        <f aca="false">ROUND((L52/D52),2)</f>
        <v>0</v>
      </c>
      <c r="K52" s="92" t="n">
        <v>0</v>
      </c>
      <c r="L52" s="91" t="n">
        <f aca="false">ROUND((N52*(K52/M52)),2)</f>
        <v>0</v>
      </c>
      <c r="M52" s="92" t="n">
        <v>1080.32</v>
      </c>
      <c r="N52" s="91" t="n">
        <f aca="false">ROUND((P52/(1+F$5)),2)</f>
        <v>1394.26</v>
      </c>
      <c r="O52" s="92" t="n">
        <v>1394.26</v>
      </c>
      <c r="P52" s="91" t="n">
        <f aca="false">ROUND((O52*(1-F$11)),2)</f>
        <v>1394.26</v>
      </c>
      <c r="Q52" s="34"/>
    </row>
    <row r="53" customFormat="false" ht="23.5" hidden="false" customHeight="true" outlineLevel="0" collapsed="false">
      <c r="A53" s="88" t="s">
        <v>123</v>
      </c>
      <c r="B53" s="103" t="s">
        <v>124</v>
      </c>
      <c r="C53" s="104" t="s">
        <v>122</v>
      </c>
      <c r="D53" s="105" t="n">
        <v>12</v>
      </c>
      <c r="E53" s="90" t="n">
        <v>72.19</v>
      </c>
      <c r="F53" s="91" t="n">
        <f aca="false">ROUND((H53/D53),2)</f>
        <v>93.17</v>
      </c>
      <c r="G53" s="92" t="n">
        <v>866.28</v>
      </c>
      <c r="H53" s="91" t="n">
        <f aca="false">ROUND((N53*(G53/M53)),2)</f>
        <v>1118.02</v>
      </c>
      <c r="I53" s="90" t="n">
        <v>0</v>
      </c>
      <c r="J53" s="91" t="n">
        <f aca="false">ROUND((L53/D53),2)</f>
        <v>0</v>
      </c>
      <c r="K53" s="92" t="n">
        <v>0</v>
      </c>
      <c r="L53" s="91" t="n">
        <f aca="false">ROUND((N53*(K53/M53)),2)</f>
        <v>0</v>
      </c>
      <c r="M53" s="92" t="n">
        <v>866.28</v>
      </c>
      <c r="N53" s="91" t="n">
        <f aca="false">ROUND((P53/(1+F$5)),2)</f>
        <v>1118.02</v>
      </c>
      <c r="O53" s="92" t="n">
        <v>1118.02</v>
      </c>
      <c r="P53" s="91" t="n">
        <f aca="false">ROUND((O53*(1-F$11)),2)</f>
        <v>1118.02</v>
      </c>
      <c r="Q53" s="34"/>
    </row>
    <row r="54" customFormat="false" ht="23.5" hidden="false" customHeight="true" outlineLevel="0" collapsed="false">
      <c r="A54" s="88" t="s">
        <v>125</v>
      </c>
      <c r="B54" s="103" t="s">
        <v>126</v>
      </c>
      <c r="C54" s="104" t="s">
        <v>100</v>
      </c>
      <c r="D54" s="105" t="n">
        <v>1</v>
      </c>
      <c r="E54" s="90" t="n">
        <v>1443.8</v>
      </c>
      <c r="F54" s="91" t="n">
        <f aca="false">ROUND((H54/D54),2)</f>
        <v>1863.36</v>
      </c>
      <c r="G54" s="92" t="n">
        <v>1443.8</v>
      </c>
      <c r="H54" s="91" t="n">
        <f aca="false">ROUND((N54*(G54/M54)),2)</f>
        <v>1863.36</v>
      </c>
      <c r="I54" s="90" t="n">
        <v>0</v>
      </c>
      <c r="J54" s="91" t="n">
        <f aca="false">ROUND((L54/D54),2)</f>
        <v>0</v>
      </c>
      <c r="K54" s="92" t="n">
        <v>0</v>
      </c>
      <c r="L54" s="91" t="n">
        <f aca="false">ROUND((N54*(K54/M54)),2)</f>
        <v>0</v>
      </c>
      <c r="M54" s="92" t="n">
        <v>1443.8</v>
      </c>
      <c r="N54" s="91" t="n">
        <f aca="false">ROUND((P54/(1+F$5)),2)</f>
        <v>1863.36</v>
      </c>
      <c r="O54" s="92" t="n">
        <v>1863.36</v>
      </c>
      <c r="P54" s="91" t="n">
        <f aca="false">ROUND((O54*(1-F$11)),2)</f>
        <v>1863.36</v>
      </c>
      <c r="Q54" s="34"/>
    </row>
    <row r="55" customFormat="false" ht="23.5" hidden="false" customHeight="true" outlineLevel="0" collapsed="false">
      <c r="A55" s="95" t="s">
        <v>127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7" t="n">
        <v>3390.4</v>
      </c>
      <c r="N55" s="97" t="n">
        <f aca="false">SUM(N52:N54)</f>
        <v>4375.64</v>
      </c>
      <c r="O55" s="97" t="n">
        <v>4375.64</v>
      </c>
      <c r="P55" s="97" t="n">
        <f aca="false">SUM(P51:P54)</f>
        <v>4375.64</v>
      </c>
      <c r="Q55" s="34"/>
    </row>
    <row r="56" customFormat="false" ht="23.5" hidden="false" customHeight="true" outlineLevel="0" collapsed="false">
      <c r="A56" s="112" t="s">
        <v>128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3" t="n">
        <v>56199.41</v>
      </c>
      <c r="N56" s="113" t="n">
        <f aca="false">N26+N34+N39+N49+N55</f>
        <v>72482.38</v>
      </c>
      <c r="O56" s="113" t="n">
        <v>72482.38</v>
      </c>
      <c r="P56" s="113" t="n">
        <f aca="false">P26+P34+P39+P49+P55</f>
        <v>72482.38</v>
      </c>
      <c r="Q56" s="34"/>
    </row>
    <row r="57" customFormat="false" ht="10.7" hidden="false" customHeight="true" outlineLevel="0" collapsed="false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3"/>
      <c r="N57" s="113"/>
      <c r="O57" s="113"/>
      <c r="P57" s="113"/>
      <c r="Q57" s="34"/>
    </row>
    <row r="58" customFormat="false" ht="23.5" hidden="false" customHeight="true" outlineLevel="0" collapsed="false">
      <c r="D58" s="114" t="s">
        <v>30</v>
      </c>
      <c r="E58" s="2"/>
      <c r="F58" s="34" t="n">
        <f aca="false">'LDI OBRA'!C35</f>
        <v>0</v>
      </c>
    </row>
    <row r="59" customFormat="false" ht="23.5" hidden="false" customHeight="true" outlineLevel="0" collapsed="false">
      <c r="D59" s="114" t="s">
        <v>31</v>
      </c>
      <c r="E59" s="2"/>
      <c r="F59" s="34" t="n">
        <f aca="false">'LDI OBRA'!C36</f>
        <v>0</v>
      </c>
    </row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sheetProtection sheet="true" password="cde4" objects="true" scenarios="true" selectLockedCells="true"/>
  <mergeCells count="34">
    <mergeCell ref="A1:P1"/>
    <mergeCell ref="C4:D4"/>
    <mergeCell ref="C5:D5"/>
    <mergeCell ref="C6:G6"/>
    <mergeCell ref="C7:G7"/>
    <mergeCell ref="J9:N9"/>
    <mergeCell ref="D10:F10"/>
    <mergeCell ref="A13:A14"/>
    <mergeCell ref="B13:B14"/>
    <mergeCell ref="C13:C14"/>
    <mergeCell ref="D13:D14"/>
    <mergeCell ref="E13:H13"/>
    <mergeCell ref="I13:L13"/>
    <mergeCell ref="M13:M14"/>
    <mergeCell ref="N13:N14"/>
    <mergeCell ref="O13:O14"/>
    <mergeCell ref="P13:P14"/>
    <mergeCell ref="B15:P15"/>
    <mergeCell ref="A26:K26"/>
    <mergeCell ref="B27:P27"/>
    <mergeCell ref="A34:K34"/>
    <mergeCell ref="B35:P35"/>
    <mergeCell ref="A39:K39"/>
    <mergeCell ref="A40:P40"/>
    <mergeCell ref="B41:P41"/>
    <mergeCell ref="A49:K49"/>
    <mergeCell ref="A50:P50"/>
    <mergeCell ref="B51:P51"/>
    <mergeCell ref="A55:L55"/>
    <mergeCell ref="A56:L57"/>
    <mergeCell ref="M56:M57"/>
    <mergeCell ref="N56:N57"/>
    <mergeCell ref="O56:O57"/>
    <mergeCell ref="P56:P57"/>
  </mergeCells>
  <printOptions headings="false" gridLines="false" gridLinesSet="true" horizontalCentered="true" verticalCentered="true"/>
  <pageMargins left="0.7" right="0.7" top="0.75" bottom="0.752083333333333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&amp;C&amp;"Calibri1,Regular"Pág.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485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C12" activeCellId="0" sqref="C12"/>
    </sheetView>
  </sheetViews>
  <sheetFormatPr defaultRowHeight="15" zeroHeight="true" outlineLevelRow="0" outlineLevelCol="0"/>
  <cols>
    <col collapsed="false" customWidth="true" hidden="false" outlineLevel="0" max="1" min="1" style="115" width="7.94"/>
    <col collapsed="false" customWidth="true" hidden="false" outlineLevel="0" max="2" min="2" style="115" width="54.98"/>
    <col collapsed="false" customWidth="true" hidden="false" outlineLevel="0" max="3" min="3" style="116" width="31.96"/>
    <col collapsed="false" customWidth="true" hidden="false" outlineLevel="0" max="4" min="4" style="117" width="31.75"/>
    <col collapsed="false" customWidth="true" hidden="false" outlineLevel="0" max="5" min="5" style="117" width="21.23"/>
    <col collapsed="false" customWidth="true" hidden="false" outlineLevel="0" max="1020" min="6" style="118" width="9.13"/>
    <col collapsed="false" customWidth="false" hidden="false" outlineLevel="0" max="1025" min="1021" style="0" width="11.52"/>
  </cols>
  <sheetData>
    <row r="1" s="120" customFormat="true" ht="33.75" hidden="false" customHeight="true" outlineLevel="0" collapsed="false">
      <c r="A1" s="119" t="s">
        <v>129</v>
      </c>
      <c r="B1" s="119"/>
      <c r="C1" s="119"/>
      <c r="D1" s="119"/>
      <c r="E1" s="119"/>
      <c r="AMG1" s="0"/>
      <c r="AMH1" s="0"/>
      <c r="AMI1" s="0"/>
      <c r="AMJ1" s="0"/>
    </row>
    <row r="2" s="120" customFormat="true" ht="28.9" hidden="false" customHeight="true" outlineLevel="0" collapsed="false">
      <c r="A2" s="121"/>
      <c r="B2" s="122" t="s">
        <v>35</v>
      </c>
      <c r="C2" s="123"/>
      <c r="D2" s="123"/>
      <c r="E2" s="124"/>
      <c r="AMG2" s="0"/>
      <c r="AMH2" s="0"/>
      <c r="AMI2" s="0"/>
      <c r="AMJ2" s="0"/>
    </row>
    <row r="3" s="127" customFormat="true" ht="17.35" hidden="false" customHeight="false" outlineLevel="0" collapsed="false">
      <c r="A3" s="125"/>
      <c r="B3" s="48" t="s">
        <v>36</v>
      </c>
      <c r="C3" s="49" t="n">
        <f aca="false">'LDI EQUIPAMENTO'!G26</f>
        <v>0</v>
      </c>
      <c r="D3" s="2"/>
      <c r="E3" s="126"/>
      <c r="AMG3" s="0"/>
      <c r="AMH3" s="0"/>
      <c r="AMI3" s="0"/>
      <c r="AMJ3" s="0"/>
    </row>
    <row r="4" s="127" customFormat="true" ht="17.35" hidden="false" customHeight="false" outlineLevel="0" collapsed="false">
      <c r="A4" s="125"/>
      <c r="B4" s="48" t="s">
        <v>38</v>
      </c>
      <c r="C4" s="56" t="n">
        <f aca="false">'LDI OBRA'!G26</f>
        <v>0</v>
      </c>
      <c r="D4" s="2"/>
      <c r="E4" s="126"/>
      <c r="AMG4" s="0"/>
      <c r="AMH4" s="0"/>
      <c r="AMI4" s="0"/>
      <c r="AMJ4" s="0"/>
    </row>
    <row r="5" s="127" customFormat="true" ht="15" hidden="false" customHeight="false" outlineLevel="0" collapsed="false">
      <c r="A5" s="125"/>
      <c r="B5" s="22" t="s">
        <v>39</v>
      </c>
      <c r="C5" s="22"/>
      <c r="D5" s="22"/>
      <c r="E5" s="128"/>
      <c r="AMG5" s="0"/>
      <c r="AMH5" s="0"/>
      <c r="AMI5" s="0"/>
      <c r="AMJ5" s="0"/>
    </row>
    <row r="6" s="127" customFormat="true" ht="15" hidden="false" customHeight="false" outlineLevel="0" collapsed="false">
      <c r="A6" s="125"/>
      <c r="B6" s="22" t="s">
        <v>40</v>
      </c>
      <c r="C6" s="22"/>
      <c r="D6" s="22"/>
      <c r="E6" s="128"/>
      <c r="AMG6" s="0"/>
      <c r="AMH6" s="0"/>
      <c r="AMI6" s="0"/>
      <c r="AMJ6" s="0"/>
    </row>
    <row r="7" s="127" customFormat="true" ht="17.35" hidden="false" customHeight="false" outlineLevel="0" collapsed="false">
      <c r="A7" s="125"/>
      <c r="B7" s="58" t="s">
        <v>41</v>
      </c>
      <c r="C7" s="59"/>
      <c r="D7" s="59"/>
      <c r="E7" s="129"/>
      <c r="AMG7" s="0"/>
      <c r="AMH7" s="0"/>
      <c r="AMI7" s="0"/>
      <c r="AMJ7" s="0"/>
    </row>
    <row r="8" s="127" customFormat="true" ht="17.35" hidden="false" customHeight="false" outlineLevel="0" collapsed="false">
      <c r="A8" s="125"/>
      <c r="B8" s="61" t="s">
        <v>42</v>
      </c>
      <c r="C8" s="63" t="str">
        <f aca="false">'LDI OBRA'!C31</f>
        <v> </v>
      </c>
      <c r="D8" s="2"/>
      <c r="E8" s="126"/>
      <c r="AMG8" s="0"/>
      <c r="AMH8" s="0"/>
      <c r="AMI8" s="0"/>
      <c r="AMJ8" s="0"/>
    </row>
    <row r="9" s="127" customFormat="true" ht="17.35" hidden="false" customHeight="false" outlineLevel="0" collapsed="false">
      <c r="A9" s="130"/>
      <c r="B9" s="72" t="s">
        <v>43</v>
      </c>
      <c r="C9" s="131" t="n">
        <f aca="true">TODAY()</f>
        <v>43412</v>
      </c>
      <c r="D9" s="131"/>
      <c r="E9" s="131"/>
      <c r="AMG9" s="0"/>
      <c r="AMH9" s="0"/>
      <c r="AMI9" s="0"/>
      <c r="AMJ9" s="0"/>
    </row>
    <row r="10" s="136" customFormat="true" ht="21" hidden="false" customHeight="true" outlineLevel="0" collapsed="false">
      <c r="A10" s="132" t="s">
        <v>45</v>
      </c>
      <c r="B10" s="133" t="s">
        <v>46</v>
      </c>
      <c r="C10" s="134" t="s">
        <v>130</v>
      </c>
      <c r="D10" s="134"/>
      <c r="E10" s="135" t="s">
        <v>131</v>
      </c>
      <c r="AMG10" s="0"/>
      <c r="AMH10" s="0"/>
      <c r="AMI10" s="0"/>
      <c r="AMJ10" s="0"/>
    </row>
    <row r="11" s="136" customFormat="true" ht="21" hidden="false" customHeight="true" outlineLevel="0" collapsed="false">
      <c r="A11" s="132"/>
      <c r="B11" s="133"/>
      <c r="C11" s="137" t="s">
        <v>132</v>
      </c>
      <c r="D11" s="137" t="s">
        <v>133</v>
      </c>
      <c r="E11" s="135"/>
      <c r="AMG11" s="0"/>
      <c r="AMH11" s="0"/>
      <c r="AMI11" s="0"/>
      <c r="AMJ11" s="0"/>
    </row>
    <row r="12" s="142" customFormat="true" ht="19.5" hidden="false" customHeight="true" outlineLevel="0" collapsed="false">
      <c r="A12" s="138" t="n">
        <v>1</v>
      </c>
      <c r="B12" s="139" t="s">
        <v>55</v>
      </c>
      <c r="C12" s="140" t="n">
        <v>0</v>
      </c>
      <c r="D12" s="140" t="n">
        <v>0</v>
      </c>
      <c r="E12" s="141" t="n">
        <f aca="false">SUM(C12:D12)</f>
        <v>0</v>
      </c>
      <c r="AMG12" s="0"/>
      <c r="AMH12" s="0"/>
      <c r="AMI12" s="0"/>
      <c r="AMJ12" s="0"/>
    </row>
    <row r="13" s="146" customFormat="true" ht="27" hidden="false" customHeight="true" outlineLevel="0" collapsed="false">
      <c r="A13" s="138"/>
      <c r="B13" s="143" t="s">
        <v>134</v>
      </c>
      <c r="C13" s="144" t="n">
        <f aca="false">$E13*C12</f>
        <v>0</v>
      </c>
      <c r="D13" s="144" t="n">
        <f aca="false">$E13*D12</f>
        <v>0</v>
      </c>
      <c r="E13" s="145" t="n">
        <f aca="false">ORÇAMENTO!P26</f>
        <v>17693.06</v>
      </c>
      <c r="AMG13" s="0"/>
      <c r="AMH13" s="0"/>
      <c r="AMI13" s="0"/>
      <c r="AMJ13" s="0"/>
    </row>
    <row r="14" s="142" customFormat="true" ht="18.75" hidden="false" customHeight="true" outlineLevel="0" collapsed="false">
      <c r="A14" s="138" t="n">
        <v>2</v>
      </c>
      <c r="B14" s="147" t="s">
        <v>80</v>
      </c>
      <c r="C14" s="140" t="n">
        <v>0</v>
      </c>
      <c r="D14" s="140" t="n">
        <v>0</v>
      </c>
      <c r="E14" s="141" t="n">
        <f aca="false">SUM(C14:D14)</f>
        <v>0</v>
      </c>
      <c r="AMG14" s="0"/>
      <c r="AMH14" s="0"/>
      <c r="AMI14" s="0"/>
      <c r="AMJ14" s="0"/>
    </row>
    <row r="15" s="146" customFormat="true" ht="20.25" hidden="false" customHeight="true" outlineLevel="0" collapsed="false">
      <c r="A15" s="138"/>
      <c r="B15" s="148" t="s">
        <v>135</v>
      </c>
      <c r="C15" s="144" t="n">
        <f aca="false">$E15*C14</f>
        <v>0</v>
      </c>
      <c r="D15" s="144" t="n">
        <f aca="false">$E15*D14</f>
        <v>0</v>
      </c>
      <c r="E15" s="145" t="n">
        <f aca="false">ORÇAMENTO!P34</f>
        <v>18559.7</v>
      </c>
      <c r="AMG15" s="0"/>
      <c r="AMH15" s="0"/>
      <c r="AMI15" s="0"/>
      <c r="AMJ15" s="0"/>
    </row>
    <row r="16" s="146" customFormat="true" ht="18.75" hidden="false" customHeight="true" outlineLevel="0" collapsed="false">
      <c r="A16" s="138" t="n">
        <v>3</v>
      </c>
      <c r="B16" s="147" t="s">
        <v>95</v>
      </c>
      <c r="C16" s="140" t="n">
        <v>0</v>
      </c>
      <c r="D16" s="140" t="n">
        <v>0</v>
      </c>
      <c r="E16" s="141" t="n">
        <f aca="false">SUM(C16:D16)</f>
        <v>0</v>
      </c>
      <c r="AMG16" s="0"/>
      <c r="AMH16" s="0"/>
      <c r="AMI16" s="0"/>
      <c r="AMJ16" s="0"/>
    </row>
    <row r="17" s="146" customFormat="true" ht="20.25" hidden="false" customHeight="true" outlineLevel="0" collapsed="false">
      <c r="A17" s="138"/>
      <c r="B17" s="143" t="s">
        <v>136</v>
      </c>
      <c r="C17" s="144" t="n">
        <f aca="false">$E17*C16</f>
        <v>0</v>
      </c>
      <c r="D17" s="144" t="n">
        <f aca="false">$E17*D16</f>
        <v>0</v>
      </c>
      <c r="E17" s="145" t="n">
        <f aca="false">ORÇAMENTO!P39</f>
        <v>27102.3</v>
      </c>
      <c r="AMG17" s="0"/>
      <c r="AMH17" s="0"/>
      <c r="AMI17" s="0"/>
      <c r="AMJ17" s="0"/>
    </row>
    <row r="18" s="142" customFormat="true" ht="18.6" hidden="false" customHeight="true" outlineLevel="0" collapsed="false">
      <c r="A18" s="138" t="n">
        <v>4</v>
      </c>
      <c r="B18" s="147" t="s">
        <v>106</v>
      </c>
      <c r="C18" s="140" t="n">
        <v>0</v>
      </c>
      <c r="D18" s="140" t="n">
        <v>0</v>
      </c>
      <c r="E18" s="141" t="n">
        <f aca="false">SUM(C18:D18)</f>
        <v>0</v>
      </c>
      <c r="AMG18" s="0"/>
      <c r="AMH18" s="0"/>
      <c r="AMI18" s="0"/>
      <c r="AMJ18" s="0"/>
    </row>
    <row r="19" s="146" customFormat="true" ht="20.25" hidden="false" customHeight="true" outlineLevel="0" collapsed="false">
      <c r="A19" s="138"/>
      <c r="B19" s="148" t="s">
        <v>137</v>
      </c>
      <c r="C19" s="144" t="n">
        <f aca="false">$E19*C18</f>
        <v>0</v>
      </c>
      <c r="D19" s="144" t="n">
        <f aca="false">$E19*D18</f>
        <v>0</v>
      </c>
      <c r="E19" s="145" t="n">
        <f aca="false">ORÇAMENTO!P49</f>
        <v>4751.68</v>
      </c>
      <c r="AMG19" s="0"/>
      <c r="AMH19" s="0"/>
      <c r="AMI19" s="0"/>
      <c r="AMJ19" s="0"/>
    </row>
    <row r="20" s="146" customFormat="true" ht="20.25" hidden="false" customHeight="true" outlineLevel="0" collapsed="false">
      <c r="A20" s="138" t="n">
        <v>5</v>
      </c>
      <c r="B20" s="147" t="s">
        <v>119</v>
      </c>
      <c r="C20" s="140" t="n">
        <v>0</v>
      </c>
      <c r="D20" s="140" t="n">
        <v>0</v>
      </c>
      <c r="E20" s="141" t="n">
        <f aca="false">SUM(C20:D20)</f>
        <v>0</v>
      </c>
      <c r="AMG20" s="0"/>
      <c r="AMH20" s="0"/>
      <c r="AMI20" s="0"/>
      <c r="AMJ20" s="0"/>
    </row>
    <row r="21" s="146" customFormat="true" ht="20.25" hidden="false" customHeight="true" outlineLevel="0" collapsed="false">
      <c r="A21" s="138"/>
      <c r="B21" s="148" t="s">
        <v>138</v>
      </c>
      <c r="C21" s="144" t="n">
        <f aca="false">$E21*C20</f>
        <v>0</v>
      </c>
      <c r="D21" s="144" t="n">
        <f aca="false">$E21*D20</f>
        <v>0</v>
      </c>
      <c r="E21" s="145" t="n">
        <f aca="false">ORÇAMENTO!P55</f>
        <v>4375.64</v>
      </c>
      <c r="AMG21" s="0"/>
      <c r="AMH21" s="0"/>
      <c r="AMI21" s="0"/>
      <c r="AMJ21" s="0"/>
    </row>
    <row r="22" s="142" customFormat="true" ht="19.5" hidden="false" customHeight="true" outlineLevel="0" collapsed="false">
      <c r="A22" s="149"/>
      <c r="B22" s="133" t="s">
        <v>131</v>
      </c>
      <c r="C22" s="150" t="n">
        <f aca="false">(C13+C15+C17+C19+C21)/E22</f>
        <v>0</v>
      </c>
      <c r="D22" s="151" t="n">
        <f aca="false">(D13+D15+D17+D19+D21)/E22</f>
        <v>0</v>
      </c>
      <c r="E22" s="152" t="n">
        <f aca="false">E13+E15+E17+E19+E21</f>
        <v>72482.38</v>
      </c>
      <c r="AMG22" s="0"/>
      <c r="AMH22" s="0"/>
      <c r="AMI22" s="0"/>
      <c r="AMJ22" s="0"/>
    </row>
    <row r="23" s="146" customFormat="true" ht="20.25" hidden="false" customHeight="true" outlineLevel="0" collapsed="false">
      <c r="A23" s="153"/>
      <c r="B23" s="133"/>
      <c r="C23" s="154" t="n">
        <f aca="false">C13+C15+C17+C19+C21</f>
        <v>0</v>
      </c>
      <c r="D23" s="154" t="n">
        <f aca="false">D13+D15+D17+D19+D21</f>
        <v>0</v>
      </c>
      <c r="E23" s="152"/>
      <c r="AMG23" s="0"/>
      <c r="AMH23" s="0"/>
      <c r="AMI23" s="0"/>
      <c r="AMJ23" s="0"/>
    </row>
    <row r="24" customFormat="false" ht="21" hidden="false" customHeight="true" outlineLevel="0" collapsed="false">
      <c r="B24" s="114" t="s">
        <v>30</v>
      </c>
      <c r="C24" s="34" t="n">
        <f aca="false">'LDI OBRA'!C35</f>
        <v>0</v>
      </c>
      <c r="D24" s="0"/>
    </row>
    <row r="25" customFormat="false" ht="18.75" hidden="false" customHeight="true" outlineLevel="0" collapsed="false">
      <c r="B25" s="114" t="s">
        <v>31</v>
      </c>
      <c r="C25" s="34" t="n">
        <f aca="false">'LDI OBRA'!C36</f>
        <v>0</v>
      </c>
      <c r="D25" s="0"/>
    </row>
    <row r="26" customFormat="false" ht="19.5" hidden="false" customHeight="true" outlineLevel="0" collapsed="false"/>
    <row r="27" customFormat="false" ht="18.75" hidden="false" customHeight="true" outlineLevel="0" collapsed="false">
      <c r="D27" s="117" t="s">
        <v>25</v>
      </c>
    </row>
    <row r="28" customFormat="false" ht="19.5" hidden="false" customHeight="true" outlineLevel="0" collapsed="false"/>
    <row r="29" customFormat="false" ht="18.75" hidden="false" customHeight="true" outlineLevel="0" collapsed="false"/>
    <row r="30" customFormat="false" ht="20.25" hidden="false" customHeight="true" outlineLevel="0" collapsed="false"/>
    <row r="31" customFormat="false" ht="18.75" hidden="false" customHeight="true" outlineLevel="0" collapsed="false"/>
    <row r="32" customFormat="false" ht="21" hidden="false" customHeight="true" outlineLevel="0" collapsed="false"/>
    <row r="33" customFormat="false" ht="21" hidden="false" customHeight="true" outlineLevel="0" collapsed="false"/>
    <row r="34" customFormat="false" ht="21" hidden="false" customHeight="true" outlineLevel="0" collapsed="false"/>
    <row r="35" customFormat="false" ht="21" hidden="false" customHeight="true" outlineLevel="0" collapsed="false"/>
    <row r="36" customFormat="false" ht="21" hidden="false" customHeight="true" outlineLevel="0" collapsed="false"/>
    <row r="37" customFormat="false" ht="18.75" hidden="false" customHeight="true" outlineLevel="0" collapsed="false"/>
    <row r="38" customFormat="false" ht="21" hidden="false" customHeight="true" outlineLevel="0" collapsed="false"/>
    <row r="39" customFormat="false" ht="21" hidden="false" customHeight="true" outlineLevel="0" collapsed="false"/>
    <row r="40" customFormat="false" ht="21" hidden="false" customHeight="true" outlineLevel="0" collapsed="false"/>
    <row r="41" customFormat="false" ht="21" hidden="false" customHeight="true" outlineLevel="0" collapsed="false"/>
    <row r="42" customFormat="false" ht="21" hidden="false" customHeight="true" outlineLevel="0" collapsed="false"/>
    <row r="43" customFormat="false" ht="21" hidden="false" customHeight="true" outlineLevel="0" collapsed="false"/>
    <row r="44" customFormat="false" ht="21" hidden="false" customHeight="true" outlineLevel="0" collapsed="false"/>
    <row r="45" customFormat="false" ht="21" hidden="false" customHeight="true" outlineLevel="0" collapsed="false"/>
    <row r="46" customFormat="false" ht="20.25" hidden="false" customHeight="true" outlineLevel="0" collapsed="false"/>
    <row r="47" customFormat="false" ht="20.25" hidden="false" customHeight="true" outlineLevel="0" collapsed="false"/>
    <row r="48" customFormat="false" ht="20.25" hidden="false" customHeight="true" outlineLevel="0" collapsed="false"/>
    <row r="49" customFormat="false" ht="21" hidden="false" customHeight="true" outlineLevel="0" collapsed="false"/>
    <row r="50" customFormat="false" ht="25.5" hidden="false" customHeight="true" outlineLevel="0" collapsed="false"/>
    <row r="51" customFormat="false" ht="29.25" hidden="false" customHeight="true" outlineLevel="0" collapsed="false"/>
    <row r="52" customFormat="false" ht="29.25" hidden="false" customHeight="true" outlineLevel="0" collapsed="false"/>
    <row r="53" customFormat="false" ht="29.25" hidden="false" customHeight="true" outlineLevel="0" collapsed="false"/>
    <row r="54" customFormat="false" ht="21" hidden="false" customHeight="true" outlineLevel="0" collapsed="false"/>
    <row r="55" customFormat="false" ht="21" hidden="false" customHeight="true" outlineLevel="0" collapsed="false"/>
    <row r="56" customFormat="false" ht="21.75" hidden="false" customHeight="true" outlineLevel="0" collapsed="false"/>
    <row r="57" customFormat="false" ht="29.25" hidden="false" customHeight="true" outlineLevel="0" collapsed="false"/>
    <row r="58" customFormat="false" ht="29.25" hidden="false" customHeight="true" outlineLevel="0" collapsed="false"/>
    <row r="59" customFormat="false" ht="29.25" hidden="false" customHeight="true" outlineLevel="0" collapsed="false"/>
    <row r="60" customFormat="false" ht="29.25" hidden="false" customHeight="true" outlineLevel="0" collapsed="false"/>
    <row r="61" customFormat="false" ht="29.25" hidden="false" customHeight="true" outlineLevel="0" collapsed="false"/>
    <row r="62" customFormat="false" ht="29.25" hidden="false" customHeight="true" outlineLevel="0" collapsed="false"/>
    <row r="63" customFormat="false" ht="29.25" hidden="false" customHeight="true" outlineLevel="0" collapsed="false"/>
    <row r="64" customFormat="false" ht="29.25" hidden="false" customHeight="true" outlineLevel="0" collapsed="false"/>
    <row r="65" customFormat="false" ht="29.25" hidden="false" customHeight="true" outlineLevel="0" collapsed="false"/>
    <row r="66" customFormat="false" ht="29.25" hidden="false" customHeight="tru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cde4" objects="true" scenarios="true" selectLockedCells="true"/>
  <mergeCells count="13">
    <mergeCell ref="A1:E1"/>
    <mergeCell ref="C9:E9"/>
    <mergeCell ref="A10:A11"/>
    <mergeCell ref="B10:B11"/>
    <mergeCell ref="C10:D10"/>
    <mergeCell ref="E10:E11"/>
    <mergeCell ref="A12:A13"/>
    <mergeCell ref="A14:A15"/>
    <mergeCell ref="A16:A17"/>
    <mergeCell ref="A18:A19"/>
    <mergeCell ref="A20:A21"/>
    <mergeCell ref="B22:B23"/>
    <mergeCell ref="E22:E23"/>
  </mergeCells>
  <conditionalFormatting sqref="C14">
    <cfRule type="cellIs" priority="2" operator="notEqual" aboveAverage="0" equalAverage="0" bottom="0" percent="0" rank="0" text="" dxfId="0">
      <formula>0</formula>
    </cfRule>
  </conditionalFormatting>
  <conditionalFormatting sqref="D14">
    <cfRule type="cellIs" priority="3" operator="notEqual" aboveAverage="0" equalAverage="0" bottom="0" percent="0" rank="0" text="" dxfId="0">
      <formula>0</formula>
    </cfRule>
  </conditionalFormatting>
  <conditionalFormatting sqref="C16">
    <cfRule type="cellIs" priority="4" operator="notEqual" aboveAverage="0" equalAverage="0" bottom="0" percent="0" rank="0" text="" dxfId="0">
      <formula>0</formula>
    </cfRule>
  </conditionalFormatting>
  <conditionalFormatting sqref="D16">
    <cfRule type="cellIs" priority="5" operator="notEqual" aboveAverage="0" equalAverage="0" bottom="0" percent="0" rank="0" text="" dxfId="0">
      <formula>0</formula>
    </cfRule>
  </conditionalFormatting>
  <conditionalFormatting sqref="C18">
    <cfRule type="cellIs" priority="6" operator="notEqual" aboveAverage="0" equalAverage="0" bottom="0" percent="0" rank="0" text="" dxfId="0">
      <formula>0</formula>
    </cfRule>
  </conditionalFormatting>
  <conditionalFormatting sqref="D18">
    <cfRule type="cellIs" priority="7" operator="notEqual" aboveAverage="0" equalAverage="0" bottom="0" percent="0" rank="0" text="" dxfId="0">
      <formula>0</formula>
    </cfRule>
  </conditionalFormatting>
  <conditionalFormatting sqref="C20">
    <cfRule type="cellIs" priority="8" operator="notEqual" aboveAverage="0" equalAverage="0" bottom="0" percent="0" rank="0" text="" dxfId="0">
      <formula>0</formula>
    </cfRule>
  </conditionalFormatting>
  <conditionalFormatting sqref="D20">
    <cfRule type="cellIs" priority="9" operator="notEqual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1" right="1" top="1" bottom="1.16666666666667" header="0.511805555555555" footer="1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&amp;C&amp;"Times New Roman,Normal"&amp;12Página &amp;P de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89"/>
  </cols>
  <sheetData/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899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2010-04-29T19:13:56Z</dcterms:created>
  <dc:creator>rubia</dc:creator>
  <dc:description/>
  <dc:language>pt-BR</dc:language>
  <cp:lastModifiedBy/>
  <cp:lastPrinted>2018-08-07T00:05:19Z</cp:lastPrinted>
  <dcterms:modified xsi:type="dcterms:W3CDTF">2018-11-08T08:27:32Z</dcterms:modified>
  <cp:revision>183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