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5.png" ContentType="image/png"/>
  <Override PartName="/xl/media/image4.wmf" ContentType="image/x-wmf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LDI OBRA" sheetId="1" state="visible" r:id="rId2"/>
    <sheet name="ORÇAMENTO" sheetId="2" state="visible" r:id="rId3"/>
    <sheet name="CRONOGRAMA" sheetId="3" state="visible" r:id="rId4"/>
    <sheet name="Plan3" sheetId="4" state="hidden" r:id="rId5"/>
  </sheets>
  <externalReferences>
    <externalReference r:id="rId6"/>
  </externalReferences>
  <definedNames>
    <definedName function="false" hidden="false" localSheetId="2" name="_xlnm.Print_Area" vbProcedure="false">CRONOGRAMA!$A$1:$G$29</definedName>
    <definedName function="false" hidden="false" localSheetId="1" name="_xlnm.Print_Area" vbProcedure="false">ORÇAMENTO!$A$1:$P$80</definedName>
    <definedName function="false" hidden="false" localSheetId="1" name="_xlnm.Print_Titles" vbProcedure="false">ORÇAMENTO!$11:$12</definedName>
    <definedName function="false" hidden="false" name="COTAÇÕES" vbProcedure="false">#REF!</definedName>
    <definedName function="false" hidden="false" name="smm" vbProcedure="false">{"um","dois","três","quatro","cinco","seis","sete","oito","nove","dez","onze","doze","treze","quatorze","quinze","dezesseis","dezessete","dezoito","dezenove"}</definedName>
    <definedName function="false" hidden="false" name="TESTE" vbProcedure="false">#REF!</definedName>
    <definedName function="false" hidden="false" name="\0" vbProcedure="false">#REF!</definedName>
    <definedName function="false" hidden="false" localSheetId="1" name="_xlnm.Print_Area" vbProcedure="false">ORÇAMENTO!$A$1:$P$81</definedName>
    <definedName function="false" hidden="false" localSheetId="1" name="_xlnm.Print_Area_0_0" vbProcedure="false">ORÇAMENTO!$A$11:$O$37</definedName>
    <definedName function="false" hidden="false" localSheetId="1" name="_xlnm.Print_Titles" vbProcedure="false">ORÇAMENTO!$11:$12</definedName>
    <definedName function="false" hidden="false" localSheetId="1" name="_xlnm.Print_Titles_0" vbProcedure="false">ORÇAMENTO!$11:$12</definedName>
    <definedName function="false" hidden="false" localSheetId="1" name="_xlnm.Print_Titles_0_0" vbProcedure="false">ORÇAMENTO!$11:$12</definedName>
    <definedName function="false" hidden="false" localSheetId="1" name="_xlnm.Print_Titles_0_0_0" vbProcedure="false">ORÇAMENTO!$11:$12</definedName>
    <definedName function="false" hidden="false" localSheetId="1" name="_xlnm.Print_Titles_0_0_0_0" vbProcedure="false">ORÇAMENTO!$11:$12</definedName>
    <definedName function="false" hidden="false" localSheetId="1" name="_xlnm.Print_Titles_0_0_0_0_0" vbProcedure="false">ORÇAMENTO!$11:$12</definedName>
    <definedName function="false" hidden="false" localSheetId="2" name="_xlnm.Print_Area" vbProcedure="false">CRONOGRAMA!$A$1:$G$28</definedName>
    <definedName function="false" hidden="false" localSheetId="2" name="_xlnm.Print_Area_0_0" vbProcedure="false">CRONOGRAMA!$A$9:$G$22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<sst xmlns="http://schemas.openxmlformats.org/spreadsheetml/2006/main" count="264" uniqueCount="187">
  <si>
    <t xml:space="preserve">RDC ELETRÔNICO 001/2018</t>
  </si>
  <si>
    <t xml:space="preserve">PROCESSO 23473.000885/2018-13</t>
  </si>
  <si>
    <t xml:space="preserve">COMPOSIÇÃO DO LDI  - Obra</t>
  </si>
  <si>
    <t xml:space="preserve"> ITEM 03 - ESTACIONAMENTO 
RDC 001/2018 IFC    – CAMPUS BLUMENAU</t>
  </si>
  <si>
    <t xml:space="preserve">Fórmula Proposta pelo Acórdão 2369/2011:</t>
  </si>
  <si>
    <t xml:space="preserve">Descrição</t>
  </si>
  <si>
    <t xml:space="preserve">Percentual da taxa (%)</t>
  </si>
  <si>
    <t xml:space="preserve">Parcela da</t>
  </si>
  <si>
    <t xml:space="preserve">Fórmula</t>
  </si>
  <si>
    <t xml:space="preserve">Administração Central</t>
  </si>
  <si>
    <t xml:space="preserve">AC</t>
  </si>
  <si>
    <t xml:space="preserve">Risco</t>
  </si>
  <si>
    <t xml:space="preserve">R</t>
  </si>
  <si>
    <t xml:space="preserve">Seguro + Garantia</t>
  </si>
  <si>
    <t xml:space="preserve">S+G</t>
  </si>
  <si>
    <t xml:space="preserve">Despesas Financeiras</t>
  </si>
  <si>
    <t xml:space="preserve">DF</t>
  </si>
  <si>
    <t xml:space="preserve">Lucro</t>
  </si>
  <si>
    <t xml:space="preserve">L</t>
  </si>
  <si>
    <t xml:space="preserve">COFINS</t>
  </si>
  <si>
    <t xml:space="preserve">I</t>
  </si>
  <si>
    <t xml:space="preserve">PIS</t>
  </si>
  <si>
    <t xml:space="preserve">CPRB</t>
  </si>
  <si>
    <t xml:space="preserve">ISS</t>
  </si>
  <si>
    <t xml:space="preserve">LDI calculado =</t>
  </si>
  <si>
    <t xml:space="preserve"> </t>
  </si>
  <si>
    <t xml:space="preserve">Data:</t>
  </si>
  <si>
    <t xml:space="preserve">Nome:</t>
  </si>
  <si>
    <t xml:space="preserve">CPF nº</t>
  </si>
  <si>
    <t xml:space="preserve">RG nº</t>
  </si>
  <si>
    <t xml:space="preserve">Licitante:</t>
  </si>
  <si>
    <t xml:space="preserve">CNPJ:</t>
  </si>
  <si>
    <t xml:space="preserve">ORÇAMENTO PARA OBRA ITEM 03 – ESTACIONAMENTO RDC 001/2018 IFC – CAMPUS BLUMENAU</t>
  </si>
  <si>
    <t xml:space="preserve">Obra: Estacionamento</t>
  </si>
  <si>
    <t xml:space="preserve">LDI OBRA:</t>
  </si>
  <si>
    <t xml:space="preserve">Área total a ser construída: 1914,11 m²</t>
  </si>
  <si>
    <t xml:space="preserve">Local: RUA BERNADINO J. DE OLIVEIRA , BLUMENAU - SC</t>
  </si>
  <si>
    <t xml:space="preserve">Resp. Técnico: </t>
  </si>
  <si>
    <t xml:space="preserve">DATA:</t>
  </si>
  <si>
    <t xml:space="preserve">DESCONTO:</t>
  </si>
  <si>
    <t xml:space="preserve">ITEM</t>
  </si>
  <si>
    <t xml:space="preserve">DESCRIÇÃO</t>
  </si>
  <si>
    <t xml:space="preserve">UNID.</t>
  </si>
  <si>
    <t xml:space="preserve">QUANTID.</t>
  </si>
  <si>
    <t xml:space="preserve">MÃO DE OBRA</t>
  </si>
  <si>
    <t xml:space="preserve">MATERIAL</t>
  </si>
  <si>
    <t xml:space="preserve">TOTAL SEM LDI</t>
  </si>
  <si>
    <t xml:space="preserve">TOTAL COM LDI</t>
  </si>
  <si>
    <t xml:space="preserve">CUSTO UNIT.</t>
  </si>
  <si>
    <t xml:space="preserve">CUSTO TOTAL</t>
  </si>
  <si>
    <t xml:space="preserve">SERVIÇOS PRELIMINARES</t>
  </si>
  <si>
    <t xml:space="preserve">1.1</t>
  </si>
  <si>
    <t xml:space="preserve">ALUGUEL CONTAINER/ESCRIT INCL INST ELET LARG=2,20 COMP=6,20M ALT=2,50M CHAPA ACO C/NERV TRAPEZ FORRO C/ISOL TERMO/ACUSTICO CHASSIS REFORC PISO COMPENS NAVAL EXC TRANSP/CARGA/DESCARGA</t>
  </si>
  <si>
    <t xml:space="preserve">mês</t>
  </si>
  <si>
    <t xml:space="preserve">1.2</t>
  </si>
  <si>
    <t xml:space="preserve">EXECUÇÃO DE REFEITÓRIO EM CANTEIRO DE OBRA EM CHAPA DE MADEIRA COMPENSADA, NÃO INCLUSO MOBILIÁRIO E EQUIPAMENTOS. AF_02/2016</t>
  </si>
  <si>
    <t xml:space="preserve">m²</t>
  </si>
  <si>
    <t xml:space="preserve">1.3</t>
  </si>
  <si>
    <t xml:space="preserve">EXECUÇÃO DE SANITÁRIO E VESTIÁRIO EM CANTEIRO DE OBRA EM CHAPA DE MADEIRA COMPENSADA, NÃO INCLUSO MOBILIÁRIO. AF_02/2016</t>
  </si>
  <si>
    <t xml:space="preserve">1.4</t>
  </si>
  <si>
    <t xml:space="preserve">PLACA DE OBRA EM CHAPA DE ACO GALVANIZADO CREA/CONFEA</t>
  </si>
  <si>
    <t xml:space="preserve">1.5</t>
  </si>
  <si>
    <t xml:space="preserve">PLACA DE OBRA EM CHAPA DE ACO GALVANIZADO FEDERAL</t>
  </si>
  <si>
    <t xml:space="preserve">Total do item 1</t>
  </si>
  <si>
    <t xml:space="preserve">INFRAESTRUTURA - MOVIMENTAÇÃO DE TERRA</t>
  </si>
  <si>
    <t xml:space="preserve">2.1</t>
  </si>
  <si>
    <t xml:space="preserve">ESCAVACAO MECANICA, A CEU ABERTO, EM MATERIAL DE 1A CATEGORIA, COM ESCAVADEIRA HIDRAULICA, CAPACIDADE DE 0,78 M3</t>
  </si>
  <si>
    <t xml:space="preserve">m³</t>
  </si>
  <si>
    <t xml:space="preserve">2.2</t>
  </si>
  <si>
    <t xml:space="preserve">TRANSPORTE COM CAMINHÃO BASCULANTE 6 M3 EM RODOVIA COM LEITO NATURAL, DMT 200 A 400 M</t>
  </si>
  <si>
    <t xml:space="preserve">2.3</t>
  </si>
  <si>
    <t xml:space="preserve">TRANSPORTE COM CAMINHÃO BASCULANTE DE 14 M3, EM VIA URBANA PAVIMENTADA, DMT ACIMA DE 30 KM (UNIDADE: M3XKM). AF_04/2016</t>
  </si>
  <si>
    <t xml:space="preserve">m³xkm</t>
  </si>
  <si>
    <t xml:space="preserve">2.4</t>
  </si>
  <si>
    <t xml:space="preserve">COMPACTACAO MECANICA, SEM CONTROLE DO GC (C/COMPACTADOR PLACA 400 KG)</t>
  </si>
  <si>
    <t xml:space="preserve">2.5</t>
  </si>
  <si>
    <t xml:space="preserve">REGULARIZACAO DE SUPERFICIES EM TERRA COM MOTONIVELADORA</t>
  </si>
  <si>
    <t xml:space="preserve">Total do item 2</t>
  </si>
  <si>
    <t xml:space="preserve">INFRAESTRUTURA - DRENAGEM</t>
  </si>
  <si>
    <t xml:space="preserve">3.1</t>
  </si>
  <si>
    <t xml:space="preserve">LOCACAO E NIVELAMENTO DE EMISSARIO/REDE COLETORA COM AUXILIO DE EQUIPAMENTO TOPOGRAFICO</t>
  </si>
  <si>
    <t xml:space="preserve">m</t>
  </si>
  <si>
    <t xml:space="preserve">3.2</t>
  </si>
  <si>
    <t xml:space="preserve">ESCAVAÇÃO MECANIZADA DE VALA COM PROFUNDIDADE ATÉ 1,5 M (MÉDIA ENTRE MONTANTE E JUSANTE/UMA COMPOSIÇÃO POR TRECHO) COM RETROESCAVADEIRA (CAPACIDADE DA CAÇAMBA DA RETRO: 0,26 M3 / POTÊNCIA: 88 HP), LARGURA DE 0,8 M A 1,5 M, EM SOLO DE 1A CATEGORIA, LOCAISCOM BAIXO NÍVEL DE INTERFERÊNCIA. AF_01/2015</t>
  </si>
  <si>
    <t xml:space="preserve">3.3</t>
  </si>
  <si>
    <t xml:space="preserve">ESCAVAÇÃO MECANIZADA DE VALA COM PROFUNDIDADE MAIOR QUE 1,5 M ATÉ 3,0 M (MÉDIA ENTRE MONTANTE E JUSANTE/UMA COMPOSIÇÃO POR TRECHO) COM RETROESCAVADEIRA (CAPACIDADE DA CAÇAMBA DA RETRO: 0,26 M3 / POTÊNCIA: 88 HP), LARGURA DE 0,8 M A 1,5 M, EM SOLO DE 1A CATEGORIA, LOCAIS COM BAIXO NÍVEL DE INTERFERÊNCIA. AF_01/2015</t>
  </si>
  <si>
    <t xml:space="preserve">3.4</t>
  </si>
  <si>
    <t xml:space="preserve">TRANSPORTE COM CAMINHÃO BASCULANTE 6 M3 EM RODOVIA PAVIMENTADA ( PARA DISTÂNCIAS SUPERIORES A 4 KM)</t>
  </si>
  <si>
    <t xml:space="preserve">m³ x Km</t>
  </si>
  <si>
    <t xml:space="preserve">3.5</t>
  </si>
  <si>
    <t xml:space="preserve">TRANSPORTE COMERCIAL COM CAMINHAO BASCULANTE 6 M3, RODOVIA PAVIMENTADA (BRITA NUM 3)</t>
  </si>
  <si>
    <t xml:space="preserve">3.6</t>
  </si>
  <si>
    <t xml:space="preserve">CAMADA DRENANTE COM BRITA NUM 3</t>
  </si>
  <si>
    <t xml:space="preserve">3.7</t>
  </si>
  <si>
    <t xml:space="preserve">LASTRO DE VALA COM PREPARO DE FUNDO, LARGURA MENOR QUE 1,5 M, COM CAMADA DE BRITA, LANÇAMENTO MANUAL, EM LOCAL COM NÍVEL BAIXO DE INTERFERÊNCIA. AF_06/2016</t>
  </si>
  <si>
    <t xml:space="preserve">3.8</t>
  </si>
  <si>
    <t xml:space="preserve">TUBO DE CONCRETO PARA REDES COLETORAS DE ÁGUAS PLUVIAIS, DIÂMETRO DE 300MM, JUNTA RÍGIDA, INSTALADO EM LOCAL COM BAIXO NÍVEL DE INTERFERÊNCIAS - FORNECIMENTO E ASSENTAMENTO. </t>
  </si>
  <si>
    <t xml:space="preserve">3.9</t>
  </si>
  <si>
    <t xml:space="preserve">TUBO DE CONCRETO PARA REDES COLETORAS DE ÁGUAS PLUVIAIS, DIÂMETRO DE 400 MM, JUNTA RÍGIDA, INSTALADO EM LOCAL COM BAIXO NÍVEL DE INTERFERÊNCIAS - FORNECIMENTO E ASSENTAMENTO. AF_12/2015</t>
  </si>
  <si>
    <t xml:space="preserve">3.10</t>
  </si>
  <si>
    <t xml:space="preserve">TUBO DE CONCRETO PARA REDES COLETORAS DE ÁGUAS PLUVIAIS, DIÂMETRO DE 500 MM, JUNTA RÍGIDA, INSTALADO EM LOCAL COM BAIXO NÍVEL DE INTERFERÊNCIAS - FORNECIMENTO E ASSENTAMENTO. AF_12/2015</t>
  </si>
  <si>
    <t xml:space="preserve">3.11</t>
  </si>
  <si>
    <t xml:space="preserve">REATERRO MANUAL APILOADO COM SOQUETE. AF_10/2017AF_12/2015</t>
  </si>
  <si>
    <t xml:space="preserve">3.12</t>
  </si>
  <si>
    <t xml:space="preserve">COMPACTACAO MECANICA A 95% DO PROCTOR NORMAL - PAVIMENTACAO URBANA</t>
  </si>
  <si>
    <t xml:space="preserve">3.13</t>
  </si>
  <si>
    <t xml:space="preserve">BOCA DE LOBO EM ALVENARIA TIJOLO MACICO, REVESTIDA C/ ARGAMASSA DE CIMENTO E AREIA 1:3, SOBRE LASTRO DE CONCRETO 10CM E TAMPA DE CONCRETO ARMADO</t>
  </si>
  <si>
    <t xml:space="preserve">uni</t>
  </si>
  <si>
    <t xml:space="preserve">3.14</t>
  </si>
  <si>
    <t xml:space="preserve">CAIXA DE LIGAÇÃO E PASSAGEM CLP 03 - AREIA E BRITA COMERCIAIS</t>
  </si>
  <si>
    <t xml:space="preserve">3.15</t>
  </si>
  <si>
    <t xml:space="preserve">CAIXA DE LIGAÇÃO E PASSAGEM CLP 04 - AREIA E BRITA COMERCIAIS</t>
  </si>
  <si>
    <t xml:space="preserve">3.16</t>
  </si>
  <si>
    <t xml:space="preserve">CAIXA DE LIGAÇÃO E PASSAGEM CLP 05 - AREIA E BRITA COMERCIAIS</t>
  </si>
  <si>
    <t xml:space="preserve">3.17</t>
  </si>
  <si>
    <t xml:space="preserve">CAIXA DE LIGAÇÃO E PASSAGEM CLP 06 - AREIA E BRITA COMERCIAIS</t>
  </si>
  <si>
    <t xml:space="preserve">3.18</t>
  </si>
  <si>
    <t xml:space="preserve">ESCORAMENTO DE VALA, TIPO PONTALETEAMENTO, COM PROFUNDIDADE DE 0 A 1,5 M, LARGURA MENOR QUE 1,5 M, EM LOCAL COM NÍVEL BAIXO DE INTERFERÊNCIA. AF_06/2016</t>
  </si>
  <si>
    <t xml:space="preserve">3.19</t>
  </si>
  <si>
    <t xml:space="preserve">ESCORAMENTO DE VALA, TIPO PONTALETEAMENTO, COM PROFUNDIDADE DE 1,5 A 3,0 M, LARGURA MENOR QUE 1,5 M, EM LOCAL COM NÍVEL BAIXO DE INTERFERÊNCIA. AF_06/2016</t>
  </si>
  <si>
    <t xml:space="preserve">Total do item 3</t>
  </si>
  <si>
    <t xml:space="preserve">SUPRAESTRUTURA - PAVIMENTAÇÃO</t>
  </si>
  <si>
    <t xml:space="preserve">4.1</t>
  </si>
  <si>
    <t xml:space="preserve">TRANSPORTE COMERCIAL COM CAMINHAO CARROCERIA 9 T, RODOVIA PAVIMENTADA</t>
  </si>
  <si>
    <t xml:space="preserve">m³ x t</t>
  </si>
  <si>
    <t xml:space="preserve">4.2</t>
  </si>
  <si>
    <t xml:space="preserve">CARGA, MANOBRAS E DESCARGA DE AREIA, BRITA, PEDRA DE MAO E SOLOS COM CAMINHAO BASCULANTE 6 M3 (DESCARGA LIVRE)</t>
  </si>
  <si>
    <t xml:space="preserve">t</t>
  </si>
  <si>
    <t xml:space="preserve">4.3</t>
  </si>
  <si>
    <t xml:space="preserve">EXECUÇÃO E COMPACTAÇÃO DE BASE E OU SUB BASE COM MACADAME SECO - EXCLUSIVE ESCAVAÇÃO, CARGA E TRANSPORTE. AF_09/2017</t>
  </si>
  <si>
    <t xml:space="preserve">4.4</t>
  </si>
  <si>
    <t xml:space="preserve">EXECUÇÃO E COMPACTAÇÃO DE BASE E OU SUB BASE COM BRITA GRADUADA SIMPLES - EXCLUSIVE CARGA E TRANSPORTE. AF_09/2017</t>
  </si>
  <si>
    <t xml:space="preserve">4.5</t>
  </si>
  <si>
    <t xml:space="preserve">EXECUÇÃO DE PÁTIO/ESTACIONAMENTO EM PISO INTERTRAVADO, COM BLOCO 16 FACES DE 22 X 11 CM, ESPESSURA 8 CM. AF_12/2015</t>
  </si>
  <si>
    <t xml:space="preserve">Total do item 4</t>
  </si>
  <si>
    <t xml:space="preserve">SUPRAESTRUTURA - PASSEIOS</t>
  </si>
  <si>
    <t xml:space="preserve">5.1</t>
  </si>
  <si>
    <t xml:space="preserve">EXECUÇÃO DE PASSEIO (CALÇADA) OU PISO DE CONCRETO COM CONCRETO MOLDADO IN LOCO, USINADO, ACABAMENTO CONVENCIONAL, ESPESSURA 6 CM, ARMADO. AF_07/2016</t>
  </si>
  <si>
    <t xml:space="preserve">5.2</t>
  </si>
  <si>
    <t xml:space="preserve">ASSENTAMENTO DE GUIA (MEIO-FIO) EM TRECHO RETO, CONFECCIONADA EM CONCRETO PRÉ-FABRICADO, DIMENSÕES 100X15X13X30 CM (COMPRIMENTO X BASE INFERIOR X BASE SUPERIOR X ALTURA), PARA VIAS URBANAS (USO VIÁRIO). AF_06/2016</t>
  </si>
  <si>
    <t xml:space="preserve">5.3</t>
  </si>
  <si>
    <t xml:space="preserve">ASSENTAMENTO DE GUIA (MEIO-FIO) EM TRECHO CURVO, CONFECCIONADA EM CONCRETO PRÉ-FABRICADO, DIMENSÕES 100X15X13X30 CM (COMPRIMENTO X BASE INFERIOR X BASE SUPERIOR X ALTURA), PARA VIAS URBANAS (USO VIÁRIO). AF_06/2016</t>
  </si>
  <si>
    <t xml:space="preserve">5.5</t>
  </si>
  <si>
    <t xml:space="preserve">TRANSPORTE COMERCIAL COM CAMINHAO BASCULANTE 6 M3, RODOVIA PAVIMENTADA (BRITA NUM 1)</t>
  </si>
  <si>
    <t xml:space="preserve">CAMADA DRENANTE COM BRITA NUM 1</t>
  </si>
  <si>
    <t xml:space="preserve">5.6</t>
  </si>
  <si>
    <t xml:space="preserve">CONCRETO FCK = 25MPA, TRAÇO 1:2,3:2,7 (CIMENTO/ AREIA MÉDIA/ BRITA 1)  - PREPARO MECÂNICO COM BETONEIRA 400 L. AF_07/2016</t>
  </si>
  <si>
    <t xml:space="preserve">5.7</t>
  </si>
  <si>
    <t xml:space="preserve"> PISO PODOTÁTIL EXTERNO EM PMC ESP. 3CM, ASSENTADO COM ARGAMASSA (FORNECIMENTO E ASSENTAMENTO)</t>
  </si>
  <si>
    <t xml:space="preserve">5.8</t>
  </si>
  <si>
    <t xml:space="preserve">CORRIMÃO DUPLA ALTURA EM AÇO INOX DIAM 1 1/2</t>
  </si>
  <si>
    <t xml:space="preserve">5.9</t>
  </si>
  <si>
    <t xml:space="preserve">GUARDA-CORPO EM TUBO DE ACO GALVANIZADO 1 1/2"</t>
  </si>
  <si>
    <t xml:space="preserve">Total do item 5</t>
  </si>
  <si>
    <t xml:space="preserve">SUPRAESTRUTURA - SINALIZAÇÃO</t>
  </si>
  <si>
    <t xml:space="preserve">6.1</t>
  </si>
  <si>
    <t xml:space="preserve">SINALIZACAO HORIZONTAL COM TINTA RETRORREFLETIVA A BASE DE RESINA ACRILICA COM MICROESFERAS DE VIDRO</t>
  </si>
  <si>
    <t xml:space="preserve">6.2</t>
  </si>
  <si>
    <t xml:space="preserve">FORNECIMENTO E IMPLANTAÇÃO DE SUPORTE METÁLICO GALVANIZADO PARA PLACA</t>
  </si>
  <si>
    <t xml:space="preserve">6.3</t>
  </si>
  <si>
    <t xml:space="preserve">SINALIZACAÇÃO VERTÍCAL - PLACA TIPO R-19</t>
  </si>
  <si>
    <t xml:space="preserve">6.4</t>
  </si>
  <si>
    <t xml:space="preserve">SINALIZACAÇÃO VERTÍCAL - PLACA PNE</t>
  </si>
  <si>
    <t xml:space="preserve">Total do item 6</t>
  </si>
  <si>
    <t xml:space="preserve">ADMINISTRAÇÃO LOCAL </t>
  </si>
  <si>
    <t xml:space="preserve">7.1</t>
  </si>
  <si>
    <t xml:space="preserve">ENCARREGADO GERAL COM ENCARGOS COMPLEMENTARES</t>
  </si>
  <si>
    <t xml:space="preserve">h</t>
  </si>
  <si>
    <t xml:space="preserve">7.2</t>
  </si>
  <si>
    <t xml:space="preserve">ENGENHEIRO CIVIL DE OBRA JUNIOR COM ENCARGOS COMPLEMENTARES</t>
  </si>
  <si>
    <t xml:space="preserve">7.3</t>
  </si>
  <si>
    <t xml:space="preserve">MANUAL DE USO</t>
  </si>
  <si>
    <t xml:space="preserve">Total do item 7</t>
  </si>
  <si>
    <t xml:space="preserve">TOTAL GERAL R$</t>
  </si>
  <si>
    <t xml:space="preserve">PERÍODO</t>
  </si>
  <si>
    <t xml:space="preserve">TOTAL</t>
  </si>
  <si>
    <t xml:space="preserve">0 - 30 DIAS</t>
  </si>
  <si>
    <t xml:space="preserve">30 - 60 DIAS</t>
  </si>
  <si>
    <t xml:space="preserve">60 - 90 DIAS</t>
  </si>
  <si>
    <t xml:space="preserve">90 - 120 DIAS</t>
  </si>
  <si>
    <t xml:space="preserve">(Canteiro de Obra e Locação)</t>
  </si>
  <si>
    <t xml:space="preserve">(Rebaixo do greide)</t>
  </si>
  <si>
    <t xml:space="preserve">(Tubulação, caixas de passagem)</t>
  </si>
  <si>
    <t xml:space="preserve">(Pavimentação)</t>
  </si>
  <si>
    <t xml:space="preserve">(Meio fio, passeios)</t>
  </si>
  <si>
    <t xml:space="preserve">(Placas e pintura de sinalização)</t>
  </si>
  <si>
    <t xml:space="preserve">(Acompanhamento de obra)</t>
  </si>
</sst>
</file>

<file path=xl/styles.xml><?xml version="1.0" encoding="utf-8"?>
<styleSheet xmlns="http://schemas.openxmlformats.org/spreadsheetml/2006/main">
  <numFmts count="16">
    <numFmt numFmtId="164" formatCode="0"/>
    <numFmt numFmtId="165" formatCode="@"/>
    <numFmt numFmtId="166" formatCode="#,##0.00"/>
    <numFmt numFmtId="167" formatCode="0.00%"/>
    <numFmt numFmtId="168" formatCode="D&quot; de &quot;MMMM&quot; de &quot;YYYY"/>
    <numFmt numFmtId="169" formatCode="0.00"/>
    <numFmt numFmtId="170" formatCode="General"/>
    <numFmt numFmtId="171" formatCode="0%"/>
    <numFmt numFmtId="172" formatCode="#,##0"/>
    <numFmt numFmtId="173" formatCode="DD/MM/YY"/>
    <numFmt numFmtId="174" formatCode="#.#####"/>
    <numFmt numFmtId="175" formatCode="#,##0.00\ ;#,##0.00\ ;\-#\ ;@\ "/>
    <numFmt numFmtId="176" formatCode="000000"/>
    <numFmt numFmtId="177" formatCode="00"/>
    <numFmt numFmtId="178" formatCode="#,##0.00_);\(#,##0.00\)"/>
    <numFmt numFmtId="179" formatCode="&quot;R$ &quot;#,##0.00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Arial"/>
      <family val="2"/>
      <charset val="1"/>
    </font>
    <font>
      <u val="single"/>
      <sz val="11"/>
      <color rgb="FF0563C1"/>
      <name val="Calibri"/>
      <family val="2"/>
      <charset val="1"/>
    </font>
    <font>
      <sz val="12"/>
      <color rgb="FF0000FF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b val="true"/>
      <u val="single"/>
      <sz val="12"/>
      <name val="Arial"/>
      <family val="2"/>
      <charset val="1"/>
    </font>
    <font>
      <b val="true"/>
      <sz val="14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ADD58A"/>
        <bgColor rgb="FFC2E0AE"/>
      </patternFill>
    </fill>
    <fill>
      <patternFill patternType="solid">
        <fgColor rgb="FFEEEEEE"/>
        <bgColor rgb="FFFFFFFF"/>
      </patternFill>
    </fill>
    <fill>
      <patternFill patternType="solid">
        <fgColor rgb="FFFFF200"/>
        <bgColor rgb="FFFFFF00"/>
      </patternFill>
    </fill>
    <fill>
      <patternFill patternType="solid">
        <fgColor rgb="FFC2E0AE"/>
        <bgColor rgb="FFADD58A"/>
      </patternFill>
    </fill>
    <fill>
      <patternFill patternType="solid">
        <fgColor rgb="FFFFFF00"/>
        <bgColor rgb="FFFFF200"/>
      </patternFill>
    </fill>
    <fill>
      <patternFill patternType="solid">
        <fgColor rgb="FFFFFFFF"/>
        <bgColor rgb="FFEEEEEE"/>
      </patternFill>
    </fill>
    <fill>
      <patternFill patternType="solid">
        <fgColor rgb="FFDDDDDD"/>
        <bgColor rgb="FFEEEEEE"/>
      </patternFill>
    </fill>
    <fill>
      <patternFill patternType="solid">
        <fgColor rgb="FFFFF9AE"/>
        <bgColor rgb="FFEEEEEE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17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171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0" xfId="1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11" fillId="0" borderId="0" xfId="19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2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1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9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1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4" borderId="1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4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70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6" borderId="1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6" borderId="1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4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9" fillId="4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3" fontId="11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6" fontId="5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5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7" fontId="5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7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8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9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4" fillId="7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8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6" fillId="7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7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76" fontId="5" fillId="5" borderId="2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5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9" fontId="17" fillId="5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76" fontId="5" fillId="5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8" fontId="5" fillId="5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78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dxfs count="1"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2E0AE"/>
      <rgbColor rgb="FF808080"/>
      <rgbColor rgb="FF9999FF"/>
      <rgbColor rgb="FF993366"/>
      <rgbColor rgb="FFEEEEEE"/>
      <rgbColor rgb="FFCCFFFF"/>
      <rgbColor rgb="FF660066"/>
      <rgbColor rgb="FFFF8080"/>
      <rgbColor rgb="FF0563C1"/>
      <rgbColor rgb="FFDDDDDD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9AE"/>
      <rgbColor rgb="FFADD58A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96840</xdr:colOff>
      <xdr:row>8</xdr:row>
      <xdr:rowOff>82800</xdr:rowOff>
    </xdr:from>
    <xdr:to>
      <xdr:col>7</xdr:col>
      <xdr:colOff>547560</xdr:colOff>
      <xdr:row>12</xdr:row>
      <xdr:rowOff>1440</xdr:rowOff>
    </xdr:to>
    <xdr:pic>
      <xdr:nvPicPr>
        <xdr:cNvPr id="0" name="Figura 2" descr=""/>
        <xdr:cNvPicPr/>
      </xdr:nvPicPr>
      <xdr:blipFill>
        <a:blip r:embed="rId1"/>
        <a:stretch/>
      </xdr:blipFill>
      <xdr:spPr>
        <a:xfrm>
          <a:off x="723960" y="1625760"/>
          <a:ext cx="4824720" cy="680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106560</xdr:colOff>
      <xdr:row>16</xdr:row>
      <xdr:rowOff>720</xdr:rowOff>
    </xdr:from>
    <xdr:to>
      <xdr:col>1</xdr:col>
      <xdr:colOff>1063440</xdr:colOff>
      <xdr:row>16</xdr:row>
      <xdr:rowOff>12600</xdr:rowOff>
    </xdr:to>
    <xdr:pic>
      <xdr:nvPicPr>
        <xdr:cNvPr id="1" name="Picture 7" descr=""/>
        <xdr:cNvPicPr/>
      </xdr:nvPicPr>
      <xdr:blipFill>
        <a:blip r:embed="rId1"/>
        <a:stretch/>
      </xdr:blipFill>
      <xdr:spPr>
        <a:xfrm>
          <a:off x="106560" y="4250520"/>
          <a:ext cx="1631160" cy="118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ORCAMENTO_CONSTRU&#199;&#195;O_REPARO_CERCA-ARRED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I OBRA"/>
      <sheetName val="LDI EQUIPAMENTO"/>
      <sheetName val="ORÇAMENTO"/>
      <sheetName val="CRONOGRAMA"/>
      <sheetName val="Plan3"/>
    </sheetNames>
    <sheetDataSet>
      <sheetData sheetId="0"/>
      <sheetData sheetId="1"/>
      <sheetData sheetId="2"/>
      <sheetData sheetId="3"/>
      <sheetData sheetId="4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RowHeight="15" zeroHeight="false" outlineLevelRow="0" outlineLevelCol="0"/>
  <cols>
    <col collapsed="false" customWidth="true" hidden="false" outlineLevel="0" max="1" min="1" style="1" width="8.89"/>
    <col collapsed="false" customWidth="true" hidden="false" outlineLevel="0" max="2" min="2" style="1" width="10.58"/>
    <col collapsed="false" customWidth="true" hidden="false" outlineLevel="0" max="3" min="3" style="1" width="5.43"/>
    <col collapsed="false" customWidth="true" hidden="false" outlineLevel="0" max="4" min="4" style="1" width="5.1"/>
    <col collapsed="false" customWidth="true" hidden="false" outlineLevel="0" max="5" min="5" style="1" width="6.56"/>
    <col collapsed="false" customWidth="true" hidden="false" outlineLevel="0" max="6" min="6" style="1" width="8.33"/>
    <col collapsed="false" customWidth="true" hidden="false" outlineLevel="0" max="7" min="7" style="1" width="25.98"/>
    <col collapsed="false" customWidth="true" hidden="false" outlineLevel="0" max="8" min="8" style="1" width="16.81"/>
    <col collapsed="false" customWidth="true" hidden="false" outlineLevel="0" max="9" min="9" style="1" width="9.78"/>
    <col collapsed="false" customWidth="true" hidden="false" outlineLevel="0" max="10" min="10" style="1" width="11.89"/>
    <col collapsed="false" customWidth="true" hidden="false" outlineLevel="0" max="1025" min="11" style="1" width="8.89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4"/>
      <c r="J1" s="4"/>
      <c r="K1" s="4"/>
      <c r="L1" s="4"/>
      <c r="S1" s="5"/>
    </row>
    <row r="2" customFormat="false" ht="15.75" hidden="false" customHeight="tru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4"/>
      <c r="J2" s="4"/>
      <c r="K2" s="4"/>
      <c r="L2" s="4"/>
    </row>
    <row r="3" customFormat="false" ht="15.75" hidden="false" customHeight="true" outlineLevel="0" collapsed="false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15" hidden="false" customHeight="fals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4"/>
    </row>
    <row r="5" customFormat="false" ht="15" hidden="false" customHeight="true" outlineLevel="0" collapsed="false">
      <c r="A5" s="8"/>
      <c r="B5" s="9" t="s">
        <v>3</v>
      </c>
      <c r="C5" s="9"/>
      <c r="D5" s="9"/>
      <c r="E5" s="9"/>
      <c r="F5" s="9"/>
      <c r="G5" s="9"/>
      <c r="H5" s="9"/>
      <c r="I5" s="8"/>
      <c r="J5" s="10"/>
      <c r="K5" s="8"/>
      <c r="L5" s="4"/>
    </row>
    <row r="6" customFormat="false" ht="15" hidden="false" customHeight="false" outlineLevel="0" collapsed="false">
      <c r="A6" s="4"/>
      <c r="B6" s="9"/>
      <c r="C6" s="9"/>
      <c r="D6" s="9"/>
      <c r="E6" s="9"/>
      <c r="F6" s="9"/>
      <c r="G6" s="9"/>
      <c r="H6" s="9"/>
      <c r="I6" s="4"/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</row>
    <row r="8" customFormat="false" ht="15" hidden="false" customHeight="false" outlineLevel="0" collapsed="false">
      <c r="A8" s="3" t="s">
        <v>4</v>
      </c>
      <c r="B8" s="3"/>
      <c r="C8" s="3"/>
      <c r="D8" s="3"/>
      <c r="E8" s="3"/>
      <c r="F8" s="3"/>
      <c r="G8" s="3"/>
      <c r="H8" s="3"/>
      <c r="I8" s="3"/>
    </row>
    <row r="9" customFormat="false" ht="15" hidden="false" customHeight="false" outlineLevel="0" collapsed="false">
      <c r="A9" s="2"/>
      <c r="B9" s="3"/>
      <c r="C9" s="3"/>
      <c r="D9" s="3"/>
      <c r="E9" s="3"/>
      <c r="F9" s="3"/>
      <c r="G9" s="3"/>
      <c r="H9" s="3"/>
      <c r="I9" s="3"/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</row>
    <row r="13" customFormat="false" ht="15" hidden="false" customHeight="false" outlineLevel="0" collapsed="false">
      <c r="A13" s="4"/>
      <c r="B13" s="2"/>
      <c r="C13" s="2"/>
      <c r="D13" s="2"/>
      <c r="E13" s="2"/>
      <c r="F13" s="2"/>
      <c r="G13" s="2"/>
      <c r="H13" s="4"/>
      <c r="I13" s="4"/>
    </row>
    <row r="14" customFormat="false" ht="15" hidden="false" customHeight="false" outlineLevel="0" collapsed="false">
      <c r="A14" s="4"/>
      <c r="B14" s="11" t="s">
        <v>5</v>
      </c>
      <c r="C14" s="11"/>
      <c r="D14" s="11"/>
      <c r="E14" s="11"/>
      <c r="F14" s="11"/>
      <c r="G14" s="11" t="s">
        <v>6</v>
      </c>
      <c r="H14" s="12" t="s">
        <v>7</v>
      </c>
      <c r="I14" s="4"/>
    </row>
    <row r="15" customFormat="false" ht="15" hidden="false" customHeight="false" outlineLevel="0" collapsed="false">
      <c r="A15" s="4"/>
      <c r="B15" s="11"/>
      <c r="C15" s="11"/>
      <c r="D15" s="11"/>
      <c r="E15" s="11"/>
      <c r="F15" s="11"/>
      <c r="G15" s="11"/>
      <c r="H15" s="13" t="s">
        <v>8</v>
      </c>
      <c r="I15" s="4"/>
    </row>
    <row r="16" customFormat="false" ht="15" hidden="false" customHeight="false" outlineLevel="0" collapsed="false">
      <c r="A16" s="4"/>
      <c r="B16" s="14" t="s">
        <v>9</v>
      </c>
      <c r="C16" s="15"/>
      <c r="D16" s="15"/>
      <c r="E16" s="15"/>
      <c r="F16" s="16"/>
      <c r="G16" s="17" t="n">
        <v>0</v>
      </c>
      <c r="H16" s="18" t="s">
        <v>10</v>
      </c>
      <c r="I16" s="4"/>
    </row>
    <row r="17" customFormat="false" ht="15" hidden="false" customHeight="false" outlineLevel="0" collapsed="false">
      <c r="A17" s="4"/>
      <c r="B17" s="14" t="s">
        <v>11</v>
      </c>
      <c r="C17" s="15"/>
      <c r="D17" s="15"/>
      <c r="E17" s="15"/>
      <c r="F17" s="16"/>
      <c r="G17" s="17" t="n">
        <v>0</v>
      </c>
      <c r="H17" s="18" t="s">
        <v>12</v>
      </c>
      <c r="I17" s="4"/>
    </row>
    <row r="18" customFormat="false" ht="15" hidden="false" customHeight="false" outlineLevel="0" collapsed="false">
      <c r="A18" s="4"/>
      <c r="B18" s="14" t="s">
        <v>13</v>
      </c>
      <c r="C18" s="15"/>
      <c r="D18" s="15"/>
      <c r="E18" s="15"/>
      <c r="F18" s="16"/>
      <c r="G18" s="17" t="n">
        <v>0</v>
      </c>
      <c r="H18" s="18" t="s">
        <v>14</v>
      </c>
      <c r="I18" s="4"/>
    </row>
    <row r="19" customFormat="false" ht="15" hidden="false" customHeight="false" outlineLevel="0" collapsed="false">
      <c r="A19" s="4"/>
      <c r="B19" s="14" t="s">
        <v>15</v>
      </c>
      <c r="C19" s="15"/>
      <c r="D19" s="15"/>
      <c r="E19" s="15"/>
      <c r="F19" s="16"/>
      <c r="G19" s="17" t="n">
        <v>0</v>
      </c>
      <c r="H19" s="18" t="s">
        <v>16</v>
      </c>
      <c r="I19" s="4"/>
    </row>
    <row r="20" customFormat="false" ht="15" hidden="false" customHeight="false" outlineLevel="0" collapsed="false">
      <c r="A20" s="4"/>
      <c r="B20" s="14" t="s">
        <v>17</v>
      </c>
      <c r="C20" s="15"/>
      <c r="D20" s="15"/>
      <c r="E20" s="15"/>
      <c r="F20" s="16"/>
      <c r="G20" s="17" t="n">
        <v>0</v>
      </c>
      <c r="H20" s="18" t="s">
        <v>18</v>
      </c>
      <c r="I20" s="4"/>
    </row>
    <row r="21" customFormat="false" ht="15" hidden="false" customHeight="false" outlineLevel="0" collapsed="false">
      <c r="A21" s="4"/>
      <c r="B21" s="14" t="s">
        <v>19</v>
      </c>
      <c r="C21" s="15"/>
      <c r="D21" s="15"/>
      <c r="E21" s="15"/>
      <c r="F21" s="16"/>
      <c r="G21" s="17" t="n">
        <v>0</v>
      </c>
      <c r="H21" s="18" t="s">
        <v>20</v>
      </c>
      <c r="I21" s="4"/>
    </row>
    <row r="22" customFormat="false" ht="15" hidden="false" customHeight="false" outlineLevel="0" collapsed="false">
      <c r="A22" s="4"/>
      <c r="B22" s="14" t="s">
        <v>21</v>
      </c>
      <c r="C22" s="15"/>
      <c r="D22" s="15"/>
      <c r="E22" s="15"/>
      <c r="F22" s="16"/>
      <c r="G22" s="17" t="n">
        <v>0</v>
      </c>
      <c r="H22" s="18"/>
      <c r="I22" s="4"/>
    </row>
    <row r="23" customFormat="false" ht="15" hidden="false" customHeight="false" outlineLevel="0" collapsed="false">
      <c r="A23" s="4"/>
      <c r="B23" s="14" t="s">
        <v>22</v>
      </c>
      <c r="C23" s="15"/>
      <c r="D23" s="15"/>
      <c r="E23" s="15"/>
      <c r="F23" s="16"/>
      <c r="G23" s="17" t="n">
        <v>0</v>
      </c>
      <c r="H23" s="18"/>
      <c r="I23" s="4"/>
    </row>
    <row r="24" customFormat="false" ht="15" hidden="false" customHeight="false" outlineLevel="0" collapsed="false">
      <c r="A24" s="4"/>
      <c r="B24" s="14" t="s">
        <v>23</v>
      </c>
      <c r="C24" s="15"/>
      <c r="D24" s="15"/>
      <c r="E24" s="15"/>
      <c r="F24" s="16"/>
      <c r="G24" s="17" t="n">
        <v>0</v>
      </c>
      <c r="H24" s="18"/>
      <c r="I24" s="4"/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</row>
    <row r="26" customFormat="false" ht="17.35" hidden="false" customHeight="false" outlineLevel="0" collapsed="false">
      <c r="A26" s="4"/>
      <c r="B26" s="4" t="s">
        <v>24</v>
      </c>
      <c r="C26" s="4"/>
      <c r="D26" s="19" t="s">
        <v>25</v>
      </c>
      <c r="E26" s="19"/>
      <c r="F26" s="19"/>
      <c r="G26" s="20" t="n">
        <f aca="false">ROUND((((1+(G16+G17+G18)/100)*(1+G19/100)*(1+G20/100))/(1-(G21+G22+G23+G24)/100)-1),4)</f>
        <v>0</v>
      </c>
      <c r="H26" s="21"/>
      <c r="I26" s="21"/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</row>
    <row r="28" customFormat="false" ht="15" hidden="false" customHeight="false" outlineLevel="0" collapsed="false">
      <c r="A28" s="4"/>
      <c r="B28" s="22" t="s">
        <v>26</v>
      </c>
      <c r="C28" s="3"/>
      <c r="D28" s="23" t="n">
        <f aca="true">TODAY()</f>
        <v>43411</v>
      </c>
      <c r="E28" s="23"/>
      <c r="F28" s="23"/>
      <c r="G28" s="23"/>
      <c r="H28" s="23"/>
      <c r="I28" s="4"/>
    </row>
    <row r="29" customFormat="false" ht="15" hidden="false" customHeight="false" outlineLevel="0" collapsed="false">
      <c r="A29" s="4"/>
      <c r="B29" s="22"/>
      <c r="C29" s="3"/>
      <c r="D29" s="23"/>
      <c r="E29" s="3"/>
      <c r="F29" s="3"/>
      <c r="G29" s="3"/>
      <c r="H29" s="3"/>
      <c r="I29" s="4"/>
    </row>
    <row r="30" customFormat="false" ht="15" hidden="false" customHeight="false" outlineLevel="0" collapsed="false">
      <c r="A30" s="4"/>
      <c r="B30" s="24"/>
      <c r="C30" s="25"/>
      <c r="D30" s="26"/>
      <c r="E30" s="25"/>
      <c r="F30" s="25"/>
      <c r="G30" s="25"/>
      <c r="H30" s="25"/>
      <c r="I30" s="4"/>
    </row>
    <row r="31" customFormat="false" ht="15" hidden="false" customHeight="false" outlineLevel="0" collapsed="false">
      <c r="A31" s="4"/>
      <c r="B31" s="27" t="s">
        <v>27</v>
      </c>
      <c r="C31" s="28" t="s">
        <v>25</v>
      </c>
      <c r="D31" s="28"/>
      <c r="E31" s="28"/>
      <c r="F31" s="28"/>
      <c r="G31" s="28"/>
      <c r="H31" s="28"/>
      <c r="I31" s="4"/>
    </row>
    <row r="32" customFormat="false" ht="15" hidden="false" customHeight="false" outlineLevel="0" collapsed="false">
      <c r="A32" s="4"/>
      <c r="B32" s="27" t="s">
        <v>28</v>
      </c>
      <c r="C32" s="28"/>
      <c r="D32" s="28"/>
      <c r="E32" s="28"/>
      <c r="F32" s="28"/>
      <c r="G32" s="28"/>
      <c r="H32" s="28"/>
      <c r="I32" s="4"/>
    </row>
    <row r="33" customFormat="false" ht="15" hidden="false" customHeight="false" outlineLevel="0" collapsed="false">
      <c r="A33" s="4"/>
      <c r="B33" s="27" t="s">
        <v>29</v>
      </c>
      <c r="C33" s="28"/>
      <c r="D33" s="28"/>
      <c r="E33" s="28"/>
      <c r="F33" s="28"/>
      <c r="G33" s="28"/>
      <c r="H33" s="28"/>
      <c r="I33" s="4"/>
    </row>
    <row r="34" customFormat="false" ht="15" hidden="false" customHeight="false" outlineLevel="0" collapsed="false">
      <c r="A34" s="4"/>
      <c r="B34" s="29"/>
      <c r="C34" s="29"/>
      <c r="D34" s="29"/>
      <c r="E34" s="30"/>
      <c r="F34" s="30"/>
      <c r="G34" s="30"/>
      <c r="H34" s="30"/>
      <c r="I34" s="4"/>
    </row>
    <row r="35" customFormat="false" ht="15" hidden="false" customHeight="false" outlineLevel="0" collapsed="false">
      <c r="A35" s="4"/>
      <c r="B35" s="27" t="s">
        <v>30</v>
      </c>
      <c r="C35" s="28"/>
      <c r="D35" s="28"/>
      <c r="E35" s="28"/>
      <c r="F35" s="28"/>
      <c r="G35" s="28"/>
      <c r="H35" s="28"/>
      <c r="I35" s="4"/>
    </row>
    <row r="36" customFormat="false" ht="15" hidden="false" customHeight="false" outlineLevel="0" collapsed="false">
      <c r="B36" s="27" t="s">
        <v>31</v>
      </c>
      <c r="C36" s="28"/>
      <c r="D36" s="28"/>
      <c r="E36" s="28"/>
      <c r="F36" s="28"/>
      <c r="G36" s="28"/>
      <c r="H36" s="28"/>
    </row>
    <row r="37" customFormat="false" ht="15" hidden="false" customHeight="false" outlineLevel="0" collapsed="false">
      <c r="C37" s="1" t="s">
        <v>25</v>
      </c>
    </row>
  </sheetData>
  <sheetProtection sheet="true" password="cde4" objects="true" scenarios="true" selectLockedCells="true"/>
  <mergeCells count="15">
    <mergeCell ref="B1:H1"/>
    <mergeCell ref="B2:H2"/>
    <mergeCell ref="A4:H4"/>
    <mergeCell ref="B5:H6"/>
    <mergeCell ref="A8:H8"/>
    <mergeCell ref="B14:F15"/>
    <mergeCell ref="G14:G15"/>
    <mergeCell ref="H21:H24"/>
    <mergeCell ref="D26:F26"/>
    <mergeCell ref="D28:H28"/>
    <mergeCell ref="C31:H31"/>
    <mergeCell ref="C32:H32"/>
    <mergeCell ref="C33:H33"/>
    <mergeCell ref="C35:H35"/>
    <mergeCell ref="C36:H3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80"/>
  <sheetViews>
    <sheetView showFormulas="false" showGridLines="fals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F9" activeCellId="0" sqref="F9"/>
    </sheetView>
  </sheetViews>
  <sheetFormatPr defaultRowHeight="15" zeroHeight="false" outlineLevelRow="0" outlineLevelCol="0"/>
  <cols>
    <col collapsed="false" customWidth="true" hidden="false" outlineLevel="0" max="1" min="1" style="31" width="8.89"/>
    <col collapsed="false" customWidth="true" hidden="false" outlineLevel="0" max="2" min="2" style="32" width="99.04"/>
    <col collapsed="false" customWidth="true" hidden="false" outlineLevel="0" max="3" min="3" style="33" width="9.44"/>
    <col collapsed="false" customWidth="true" hidden="false" outlineLevel="0" max="4" min="4" style="34" width="12.9"/>
    <col collapsed="false" customWidth="true" hidden="true" outlineLevel="0" max="5" min="5" style="34" width="17.21"/>
    <col collapsed="false" customWidth="true" hidden="false" outlineLevel="0" max="6" min="6" style="34" width="20.83"/>
    <col collapsed="false" customWidth="true" hidden="true" outlineLevel="0" max="7" min="7" style="35" width="18.44"/>
    <col collapsed="false" customWidth="true" hidden="false" outlineLevel="0" max="8" min="8" style="34" width="17.86"/>
    <col collapsed="false" customWidth="true" hidden="true" outlineLevel="0" max="9" min="9" style="34" width="16.79"/>
    <col collapsed="false" customWidth="true" hidden="false" outlineLevel="0" max="10" min="10" style="34" width="15.88"/>
    <col collapsed="false" customWidth="true" hidden="true" outlineLevel="0" max="11" min="11" style="35" width="17.33"/>
    <col collapsed="false" customWidth="true" hidden="false" outlineLevel="0" max="12" min="12" style="34" width="21.23"/>
    <col collapsed="false" customWidth="true" hidden="true" outlineLevel="0" max="13" min="13" style="35" width="19.12"/>
    <col collapsed="false" customWidth="true" hidden="false" outlineLevel="0" max="14" min="14" style="34" width="19.45"/>
    <col collapsed="false" customWidth="true" hidden="true" outlineLevel="0" max="15" min="15" style="35" width="19.45"/>
    <col collapsed="false" customWidth="true" hidden="false" outlineLevel="0" max="16" min="16" style="34" width="21.83"/>
    <col collapsed="false" customWidth="true" hidden="false" outlineLevel="0" max="17" min="17" style="36" width="8.89"/>
    <col collapsed="false" customWidth="true" hidden="false" outlineLevel="0" max="18" min="18" style="34" width="15.56"/>
    <col collapsed="false" customWidth="true" hidden="false" outlineLevel="0" max="1023" min="19" style="34" width="8.89"/>
    <col collapsed="false" customWidth="false" hidden="false" outlineLevel="0" max="1025" min="1024" style="2" width="11.52"/>
  </cols>
  <sheetData>
    <row r="1" customFormat="false" ht="30" hidden="false" customHeight="true" outlineLevel="0" collapsed="false">
      <c r="A1" s="37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customFormat="false" ht="15" hidden="false" customHeight="false" outlineLevel="0" collapsed="false">
      <c r="A2" s="38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  <c r="P2" s="42"/>
    </row>
    <row r="3" customFormat="false" ht="15" hidden="false" customHeight="false" outlineLevel="0" collapsed="false">
      <c r="A3" s="43"/>
      <c r="B3" s="39"/>
      <c r="C3" s="44" t="s">
        <v>33</v>
      </c>
      <c r="D3" s="45"/>
      <c r="E3" s="45"/>
      <c r="F3" s="45"/>
      <c r="G3" s="45"/>
      <c r="H3" s="45"/>
      <c r="I3" s="45"/>
      <c r="K3" s="34"/>
      <c r="M3" s="34"/>
      <c r="O3" s="46"/>
      <c r="P3" s="47"/>
    </row>
    <row r="4" customFormat="false" ht="15" hidden="false" customHeight="false" outlineLevel="0" collapsed="false">
      <c r="A4" s="43"/>
      <c r="B4" s="39"/>
      <c r="C4" s="48" t="s">
        <v>34</v>
      </c>
      <c r="D4" s="48"/>
      <c r="E4" s="2"/>
      <c r="F4" s="49" t="n">
        <f aca="false">'LDI OBRA'!G26</f>
        <v>0</v>
      </c>
      <c r="G4" s="50"/>
      <c r="H4" s="51" t="s">
        <v>25</v>
      </c>
      <c r="I4" s="51"/>
      <c r="K4" s="34"/>
      <c r="L4" s="52"/>
      <c r="M4" s="52"/>
      <c r="N4" s="53"/>
      <c r="O4" s="54"/>
      <c r="P4" s="55"/>
    </row>
    <row r="5" customFormat="false" ht="15" hidden="false" customHeight="false" outlineLevel="0" collapsed="false">
      <c r="A5" s="43"/>
      <c r="B5" s="39"/>
      <c r="C5" s="4" t="s">
        <v>35</v>
      </c>
      <c r="D5" s="22"/>
      <c r="E5" s="22"/>
      <c r="F5" s="22"/>
      <c r="G5" s="22"/>
      <c r="H5" s="51"/>
      <c r="I5" s="51"/>
      <c r="K5" s="34"/>
      <c r="L5" s="52"/>
      <c r="M5" s="52"/>
      <c r="N5" s="53"/>
      <c r="O5" s="54"/>
      <c r="P5" s="55"/>
    </row>
    <row r="6" customFormat="false" ht="15" hidden="false" customHeight="false" outlineLevel="0" collapsed="false">
      <c r="A6" s="43"/>
      <c r="B6" s="39"/>
      <c r="C6" s="56" t="s">
        <v>36</v>
      </c>
      <c r="D6" s="57"/>
      <c r="E6" s="57"/>
      <c r="F6" s="57"/>
      <c r="G6" s="57"/>
      <c r="H6" s="58"/>
      <c r="I6" s="58"/>
      <c r="K6" s="34"/>
      <c r="L6" s="52"/>
      <c r="M6" s="52"/>
      <c r="N6" s="53"/>
      <c r="O6" s="54"/>
      <c r="P6" s="55"/>
    </row>
    <row r="7" customFormat="false" ht="15" hidden="false" customHeight="false" outlineLevel="0" collapsed="false">
      <c r="A7" s="43"/>
      <c r="B7" s="39"/>
      <c r="C7" s="59" t="s">
        <v>37</v>
      </c>
      <c r="D7" s="60"/>
      <c r="E7" s="2"/>
      <c r="F7" s="61" t="n">
        <f aca="false">'[1]LDI OBRA'!C31</f>
        <v>0</v>
      </c>
      <c r="G7" s="60"/>
      <c r="H7" s="51"/>
      <c r="I7" s="51"/>
      <c r="J7" s="62"/>
      <c r="K7" s="62"/>
      <c r="L7" s="62"/>
      <c r="M7" s="62"/>
      <c r="N7" s="62"/>
      <c r="O7" s="62"/>
      <c r="P7" s="63"/>
    </row>
    <row r="8" customFormat="false" ht="15" hidden="false" customHeight="false" outlineLevel="0" collapsed="false">
      <c r="A8" s="43"/>
      <c r="B8" s="39"/>
      <c r="C8" s="59" t="s">
        <v>38</v>
      </c>
      <c r="D8" s="64" t="n">
        <f aca="true">TODAY()</f>
        <v>43411</v>
      </c>
      <c r="E8" s="64"/>
      <c r="F8" s="64"/>
      <c r="G8" s="60"/>
      <c r="H8" s="51"/>
      <c r="I8" s="51"/>
      <c r="J8" s="62"/>
      <c r="K8" s="62"/>
      <c r="L8" s="62"/>
      <c r="M8" s="62"/>
      <c r="N8" s="62"/>
      <c r="O8" s="62"/>
      <c r="P8" s="63"/>
    </row>
    <row r="9" customFormat="false" ht="17.35" hidden="false" customHeight="false" outlineLevel="0" collapsed="false">
      <c r="A9" s="43"/>
      <c r="B9" s="39"/>
      <c r="C9" s="65" t="s">
        <v>39</v>
      </c>
      <c r="D9" s="59"/>
      <c r="E9" s="2"/>
      <c r="F9" s="66" t="n">
        <v>0</v>
      </c>
      <c r="G9" s="59"/>
      <c r="H9" s="51"/>
      <c r="I9" s="51"/>
      <c r="K9" s="34"/>
      <c r="L9" s="53"/>
      <c r="M9" s="53"/>
      <c r="N9" s="53"/>
      <c r="O9" s="54"/>
      <c r="P9" s="55"/>
    </row>
    <row r="10" customFormat="false" ht="15" hidden="false" customHeight="false" outlineLevel="0" collapsed="false">
      <c r="A10" s="67"/>
      <c r="B10" s="68"/>
      <c r="C10" s="69"/>
      <c r="D10" s="70"/>
      <c r="E10" s="71"/>
      <c r="F10" s="70"/>
      <c r="G10" s="70"/>
      <c r="H10" s="72"/>
      <c r="I10" s="72"/>
      <c r="J10" s="73"/>
      <c r="K10" s="73"/>
      <c r="L10" s="74"/>
      <c r="M10" s="74"/>
      <c r="N10" s="74"/>
      <c r="O10" s="74"/>
      <c r="P10" s="75"/>
    </row>
    <row r="11" customFormat="false" ht="15" hidden="false" customHeight="true" outlineLevel="0" collapsed="false">
      <c r="A11" s="76" t="s">
        <v>40</v>
      </c>
      <c r="B11" s="76" t="s">
        <v>41</v>
      </c>
      <c r="C11" s="76" t="s">
        <v>42</v>
      </c>
      <c r="D11" s="77" t="s">
        <v>43</v>
      </c>
      <c r="E11" s="77" t="s">
        <v>44</v>
      </c>
      <c r="F11" s="77"/>
      <c r="G11" s="77"/>
      <c r="H11" s="77"/>
      <c r="I11" s="78" t="s">
        <v>45</v>
      </c>
      <c r="J11" s="78"/>
      <c r="K11" s="78"/>
      <c r="L11" s="78" t="s">
        <v>46</v>
      </c>
      <c r="M11" s="78" t="s">
        <v>46</v>
      </c>
      <c r="N11" s="78" t="s">
        <v>46</v>
      </c>
      <c r="O11" s="78" t="s">
        <v>47</v>
      </c>
      <c r="P11" s="78" t="s">
        <v>47</v>
      </c>
    </row>
    <row r="12" customFormat="false" ht="31.65" hidden="false" customHeight="true" outlineLevel="0" collapsed="false">
      <c r="A12" s="76"/>
      <c r="B12" s="76"/>
      <c r="C12" s="76"/>
      <c r="D12" s="77"/>
      <c r="E12" s="79" t="s">
        <v>48</v>
      </c>
      <c r="F12" s="79" t="s">
        <v>48</v>
      </c>
      <c r="G12" s="80" t="s">
        <v>49</v>
      </c>
      <c r="H12" s="80" t="s">
        <v>49</v>
      </c>
      <c r="I12" s="80" t="s">
        <v>48</v>
      </c>
      <c r="J12" s="80" t="s">
        <v>48</v>
      </c>
      <c r="K12" s="80" t="s">
        <v>49</v>
      </c>
      <c r="L12" s="80" t="s">
        <v>49</v>
      </c>
      <c r="M12" s="78"/>
      <c r="N12" s="78"/>
      <c r="O12" s="78"/>
      <c r="P12" s="78"/>
    </row>
    <row r="13" s="83" customFormat="true" ht="15.75" hidden="false" customHeight="true" outlineLevel="0" collapsed="false">
      <c r="A13" s="81" t="n">
        <v>1</v>
      </c>
      <c r="B13" s="82" t="s">
        <v>50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36"/>
      <c r="R13" s="34"/>
      <c r="AMJ13" s="2"/>
    </row>
    <row r="14" s="83" customFormat="true" ht="48.2" hidden="false" customHeight="true" outlineLevel="0" collapsed="false">
      <c r="A14" s="84" t="s">
        <v>51</v>
      </c>
      <c r="B14" s="85" t="s">
        <v>52</v>
      </c>
      <c r="C14" s="86" t="s">
        <v>53</v>
      </c>
      <c r="D14" s="87" t="n">
        <v>4</v>
      </c>
      <c r="E14" s="88" t="n">
        <v>0</v>
      </c>
      <c r="F14" s="89" t="n">
        <f aca="false">ROUND((H14/D14),2)</f>
        <v>0</v>
      </c>
      <c r="G14" s="90" t="n">
        <v>0</v>
      </c>
      <c r="H14" s="89" t="n">
        <f aca="false">ROUND((N14*(G14/M14)),2)</f>
        <v>0</v>
      </c>
      <c r="I14" s="88" t="n">
        <v>394.53</v>
      </c>
      <c r="J14" s="89" t="n">
        <f aca="false">ROUND((L14/D14),2)</f>
        <v>508.23</v>
      </c>
      <c r="K14" s="90" t="n">
        <v>1578.12</v>
      </c>
      <c r="L14" s="89" t="n">
        <f aca="false">ROUND((N14*(K14/M14)),2)</f>
        <v>2032.93</v>
      </c>
      <c r="M14" s="90" t="n">
        <v>1578.12</v>
      </c>
      <c r="N14" s="89" t="n">
        <f aca="false">ROUND((P14/(1+F$4)),2)</f>
        <v>2032.93</v>
      </c>
      <c r="O14" s="90" t="n">
        <v>2032.93</v>
      </c>
      <c r="P14" s="89" t="n">
        <f aca="false">ROUND((O14*(1-F$9)),2)</f>
        <v>2032.93</v>
      </c>
      <c r="Q14" s="36"/>
      <c r="R14" s="34"/>
      <c r="AMJ14" s="2"/>
    </row>
    <row r="15" s="83" customFormat="true" ht="36.4" hidden="false" customHeight="true" outlineLevel="0" collapsed="false">
      <c r="A15" s="84" t="s">
        <v>54</v>
      </c>
      <c r="B15" s="85" t="s">
        <v>55</v>
      </c>
      <c r="C15" s="86" t="s">
        <v>56</v>
      </c>
      <c r="D15" s="87" t="n">
        <v>12</v>
      </c>
      <c r="E15" s="88" t="n">
        <v>103.9</v>
      </c>
      <c r="F15" s="89" t="n">
        <f aca="false">ROUND((H15/D15),2)</f>
        <v>133.84</v>
      </c>
      <c r="G15" s="90" t="n">
        <v>1246.8</v>
      </c>
      <c r="H15" s="89" t="n">
        <f aca="false">ROUND((N15*(G15/M15)),2)</f>
        <v>1606.13</v>
      </c>
      <c r="I15" s="88" t="n">
        <v>261.9</v>
      </c>
      <c r="J15" s="89" t="n">
        <f aca="false">ROUND((L15/D15),2)</f>
        <v>337.38</v>
      </c>
      <c r="K15" s="90" t="n">
        <v>3142.8</v>
      </c>
      <c r="L15" s="89" t="n">
        <f aca="false">ROUND((N15*(K15/M15)),2)</f>
        <v>4048.55</v>
      </c>
      <c r="M15" s="90" t="n">
        <v>4389.6</v>
      </c>
      <c r="N15" s="89" t="n">
        <f aca="false">ROUND((P15/(1+F$4)),2)</f>
        <v>5654.68</v>
      </c>
      <c r="O15" s="90" t="n">
        <v>5654.68</v>
      </c>
      <c r="P15" s="89" t="n">
        <f aca="false">ROUND((O15*(1-F$9)),2)</f>
        <v>5654.68</v>
      </c>
      <c r="Q15" s="36"/>
      <c r="R15" s="34"/>
      <c r="AMJ15" s="2"/>
    </row>
    <row r="16" s="83" customFormat="true" ht="34.25" hidden="false" customHeight="true" outlineLevel="0" collapsed="false">
      <c r="A16" s="84" t="s">
        <v>57</v>
      </c>
      <c r="B16" s="85" t="s">
        <v>58</v>
      </c>
      <c r="C16" s="86" t="s">
        <v>56</v>
      </c>
      <c r="D16" s="87" t="n">
        <v>6</v>
      </c>
      <c r="E16" s="88" t="n">
        <v>189.23</v>
      </c>
      <c r="F16" s="89" t="n">
        <f aca="false">ROUND((H16/D16),2)</f>
        <v>243.77</v>
      </c>
      <c r="G16" s="90" t="n">
        <v>1135.38</v>
      </c>
      <c r="H16" s="89" t="n">
        <f aca="false">ROUND((N16*(G16/M16)),2)</f>
        <v>1462.59</v>
      </c>
      <c r="I16" s="88" t="n">
        <v>437.08</v>
      </c>
      <c r="J16" s="89" t="n">
        <f aca="false">ROUND((L16/D16),2)</f>
        <v>563.05</v>
      </c>
      <c r="K16" s="90" t="n">
        <v>2622.48</v>
      </c>
      <c r="L16" s="89" t="n">
        <f aca="false">ROUND((N16*(K16/M16)),2)</f>
        <v>3378.28</v>
      </c>
      <c r="M16" s="90" t="n">
        <v>3757.86</v>
      </c>
      <c r="N16" s="89" t="n">
        <f aca="false">ROUND((P16/(1+F$4)),2)</f>
        <v>4840.87</v>
      </c>
      <c r="O16" s="90" t="n">
        <v>4840.87</v>
      </c>
      <c r="P16" s="89" t="n">
        <f aca="false">ROUND((O16*(1-F$9)),2)</f>
        <v>4840.87</v>
      </c>
      <c r="Q16" s="36"/>
      <c r="R16" s="34"/>
      <c r="AMJ16" s="2"/>
    </row>
    <row r="17" s="91" customFormat="true" ht="15.6" hidden="false" customHeight="true" outlineLevel="0" collapsed="false">
      <c r="A17" s="84" t="s">
        <v>59</v>
      </c>
      <c r="B17" s="85" t="s">
        <v>60</v>
      </c>
      <c r="C17" s="86" t="s">
        <v>56</v>
      </c>
      <c r="D17" s="87" t="n">
        <v>2.25</v>
      </c>
      <c r="E17" s="88" t="n">
        <v>41.24</v>
      </c>
      <c r="F17" s="89" t="n">
        <f aca="false">ROUND((H17/D17),2)</f>
        <v>53.12</v>
      </c>
      <c r="G17" s="90" t="n">
        <v>92.79</v>
      </c>
      <c r="H17" s="89" t="n">
        <f aca="false">ROUND((N17*(G17/M17)),2)</f>
        <v>119.53</v>
      </c>
      <c r="I17" s="88" t="n">
        <v>262.6</v>
      </c>
      <c r="J17" s="89" t="n">
        <f aca="false">ROUND((L17/D17),2)</f>
        <v>338.28</v>
      </c>
      <c r="K17" s="90" t="n">
        <v>590.85</v>
      </c>
      <c r="L17" s="89" t="n">
        <f aca="false">ROUND((N17*(K17/M17)),2)</f>
        <v>761.13</v>
      </c>
      <c r="M17" s="90" t="n">
        <v>683.64</v>
      </c>
      <c r="N17" s="89" t="n">
        <f aca="false">ROUND((P17/(1+F$4)),2)</f>
        <v>880.66</v>
      </c>
      <c r="O17" s="90" t="n">
        <v>880.66</v>
      </c>
      <c r="P17" s="89" t="n">
        <f aca="false">ROUND((O17*(1-F$9)),2)</f>
        <v>880.66</v>
      </c>
      <c r="Q17" s="36"/>
      <c r="R17" s="34"/>
      <c r="AMJ17" s="2"/>
    </row>
    <row r="18" s="91" customFormat="true" ht="16.2" hidden="false" customHeight="true" outlineLevel="0" collapsed="false">
      <c r="A18" s="84" t="s">
        <v>61</v>
      </c>
      <c r="B18" s="85" t="s">
        <v>62</v>
      </c>
      <c r="C18" s="86" t="s">
        <v>56</v>
      </c>
      <c r="D18" s="87" t="n">
        <v>3</v>
      </c>
      <c r="E18" s="88" t="n">
        <v>41.24</v>
      </c>
      <c r="F18" s="89" t="n">
        <f aca="false">ROUND((H18/D18),2)</f>
        <v>53.13</v>
      </c>
      <c r="G18" s="90" t="n">
        <v>123.72</v>
      </c>
      <c r="H18" s="89" t="n">
        <f aca="false">ROUND((N18*(G18/M18)),2)</f>
        <v>159.38</v>
      </c>
      <c r="I18" s="88" t="n">
        <v>262.6</v>
      </c>
      <c r="J18" s="89" t="n">
        <f aca="false">ROUND((L18/D18),2)</f>
        <v>338.28</v>
      </c>
      <c r="K18" s="90" t="n">
        <v>787.8</v>
      </c>
      <c r="L18" s="89" t="n">
        <f aca="false">ROUND((N18*(K18/M18)),2)</f>
        <v>1014.84</v>
      </c>
      <c r="M18" s="90" t="n">
        <v>911.52</v>
      </c>
      <c r="N18" s="89" t="n">
        <f aca="false">ROUND((P18/(1+F$4)),2)</f>
        <v>1174.22</v>
      </c>
      <c r="O18" s="90" t="n">
        <v>1174.22</v>
      </c>
      <c r="P18" s="89" t="n">
        <f aca="false">ROUND((O18*(1-F$9)),2)</f>
        <v>1174.22</v>
      </c>
      <c r="Q18" s="36"/>
      <c r="R18" s="34"/>
      <c r="AMJ18" s="2"/>
    </row>
    <row r="19" customFormat="false" ht="20.4" hidden="false" customHeight="true" outlineLevel="0" collapsed="false">
      <c r="A19" s="92" t="s">
        <v>63</v>
      </c>
      <c r="B19" s="92"/>
      <c r="C19" s="92"/>
      <c r="D19" s="92"/>
      <c r="E19" s="92"/>
      <c r="F19" s="92" t="e">
        <f aca="false">ROUND((H19/D19),2)</f>
        <v>#DIV/0!</v>
      </c>
      <c r="G19" s="92"/>
      <c r="H19" s="92" t="n">
        <f aca="false">ROUND((N19*(G19/M19)),2)</f>
        <v>0</v>
      </c>
      <c r="I19" s="92"/>
      <c r="J19" s="92" t="e">
        <f aca="false">ROUND((L19/D19),2)</f>
        <v>#DIV/0!</v>
      </c>
      <c r="K19" s="92"/>
      <c r="L19" s="92" t="n">
        <f aca="false">ROUND((N19*(K19/M19)),2)</f>
        <v>0</v>
      </c>
      <c r="M19" s="93" t="n">
        <f aca="false">SUM(M14:M18)</f>
        <v>11320.74</v>
      </c>
      <c r="N19" s="94" t="n">
        <f aca="false">SUM(N14:N18)</f>
        <v>14583.36</v>
      </c>
      <c r="O19" s="93" t="n">
        <f aca="false">SUM(O14:O18)</f>
        <v>14583.36</v>
      </c>
      <c r="P19" s="94" t="n">
        <f aca="false">SUM(P14:P18)</f>
        <v>14583.36</v>
      </c>
    </row>
    <row r="20" customFormat="false" ht="15" hidden="false" customHeight="false" outlineLevel="0" collapsed="false">
      <c r="A20" s="81" t="n">
        <v>2</v>
      </c>
      <c r="B20" s="82" t="s">
        <v>64</v>
      </c>
      <c r="C20" s="82"/>
      <c r="D20" s="82"/>
      <c r="E20" s="82"/>
      <c r="F20" s="82" t="e">
        <f aca="false">ROUND((H20/D20),2)</f>
        <v>#DIV/0!</v>
      </c>
      <c r="G20" s="82"/>
      <c r="H20" s="82" t="e">
        <f aca="false">ROUND((N20*(G20/M20)),2)</f>
        <v>#DIV/0!</v>
      </c>
      <c r="I20" s="82"/>
      <c r="J20" s="82" t="e">
        <f aca="false">ROUND((L20/D20),2)</f>
        <v>#DIV/0!</v>
      </c>
      <c r="K20" s="82"/>
      <c r="L20" s="82" t="e">
        <f aca="false">ROUND((N20*(K20/M20)),2)</f>
        <v>#DIV/0!</v>
      </c>
      <c r="M20" s="82"/>
      <c r="N20" s="82" t="n">
        <f aca="false">ROUND((P20/(1+F$5)),2)</f>
        <v>0</v>
      </c>
      <c r="O20" s="82"/>
      <c r="P20" s="82" t="n">
        <f aca="false">ROUND((O20*(1-F$10)),2)</f>
        <v>0</v>
      </c>
    </row>
    <row r="21" customFormat="false" ht="33.2" hidden="false" customHeight="true" outlineLevel="0" collapsed="false">
      <c r="A21" s="86" t="s">
        <v>65</v>
      </c>
      <c r="B21" s="95" t="s">
        <v>66</v>
      </c>
      <c r="C21" s="96" t="s">
        <v>67</v>
      </c>
      <c r="D21" s="97" t="n">
        <v>927.92</v>
      </c>
      <c r="E21" s="98" t="n">
        <v>1.6</v>
      </c>
      <c r="F21" s="89" t="n">
        <f aca="false">ROUND((H21/D21),2)</f>
        <v>2.06</v>
      </c>
      <c r="G21" s="90" t="n">
        <v>1484.67</v>
      </c>
      <c r="H21" s="89" t="n">
        <f aca="false">ROUND((N21*(G21/M21)),2)</f>
        <v>1912.55</v>
      </c>
      <c r="I21" s="88" t="n">
        <v>0.72</v>
      </c>
      <c r="J21" s="89" t="n">
        <f aca="false">ROUND((L21/D21),2)</f>
        <v>0.93</v>
      </c>
      <c r="K21" s="90" t="n">
        <v>668.1</v>
      </c>
      <c r="L21" s="89" t="n">
        <f aca="false">ROUND((N21*(K21/M21)),2)</f>
        <v>860.64</v>
      </c>
      <c r="M21" s="90" t="n">
        <v>2152.77</v>
      </c>
      <c r="N21" s="89" t="n">
        <f aca="false">ROUND((P21/(1+F$4)),2)</f>
        <v>2773.19</v>
      </c>
      <c r="O21" s="90" t="n">
        <v>2773.19</v>
      </c>
      <c r="P21" s="89" t="n">
        <f aca="false">ROUND((O21*(1-F$9)),2)</f>
        <v>2773.19</v>
      </c>
    </row>
    <row r="22" customFormat="false" ht="34.25" hidden="false" customHeight="true" outlineLevel="0" collapsed="false">
      <c r="A22" s="86" t="s">
        <v>68</v>
      </c>
      <c r="B22" s="95" t="s">
        <v>69</v>
      </c>
      <c r="C22" s="96" t="s">
        <v>67</v>
      </c>
      <c r="D22" s="97" t="n">
        <v>197.9</v>
      </c>
      <c r="E22" s="98" t="n">
        <v>1.09</v>
      </c>
      <c r="F22" s="89" t="n">
        <f aca="false">ROUND((H22/D22),2)</f>
        <v>1.4</v>
      </c>
      <c r="G22" s="90" t="n">
        <v>215.71</v>
      </c>
      <c r="H22" s="89" t="n">
        <f aca="false">ROUND((N22*(G22/M22)),2)</f>
        <v>277.88</v>
      </c>
      <c r="I22" s="88" t="n">
        <v>2.53</v>
      </c>
      <c r="J22" s="89" t="n">
        <f aca="false">ROUND((L22/D22),2)</f>
        <v>3.26</v>
      </c>
      <c r="K22" s="90" t="n">
        <v>500.68</v>
      </c>
      <c r="L22" s="89" t="n">
        <f aca="false">ROUND((N22*(K22/M22)),2)</f>
        <v>644.97</v>
      </c>
      <c r="M22" s="90" t="n">
        <v>716.39</v>
      </c>
      <c r="N22" s="89" t="n">
        <f aca="false">ROUND((P22/(1+F$4)),2)</f>
        <v>922.85</v>
      </c>
      <c r="O22" s="90" t="n">
        <v>922.85</v>
      </c>
      <c r="P22" s="89" t="n">
        <f aca="false">ROUND((O22*(1-F$9)),2)</f>
        <v>922.85</v>
      </c>
    </row>
    <row r="23" customFormat="false" ht="49.8" hidden="false" customHeight="true" outlineLevel="0" collapsed="false">
      <c r="A23" s="86" t="s">
        <v>70</v>
      </c>
      <c r="B23" s="95" t="s">
        <v>71</v>
      </c>
      <c r="C23" s="96" t="s">
        <v>72</v>
      </c>
      <c r="D23" s="97" t="n">
        <v>21900.6</v>
      </c>
      <c r="E23" s="98" t="n">
        <v>0.18</v>
      </c>
      <c r="F23" s="89" t="n">
        <f aca="false">ROUND((H23/D23),2)</f>
        <v>0.23</v>
      </c>
      <c r="G23" s="90" t="n">
        <v>3942.1</v>
      </c>
      <c r="H23" s="89" t="n">
        <f aca="false">ROUND((N23*(G23/M23)),2)</f>
        <v>5078.21</v>
      </c>
      <c r="I23" s="88" t="n">
        <v>0.45</v>
      </c>
      <c r="J23" s="89" t="n">
        <f aca="false">ROUND((L23/D23),2)</f>
        <v>0.58</v>
      </c>
      <c r="K23" s="90" t="n">
        <v>9855.27</v>
      </c>
      <c r="L23" s="89" t="n">
        <f aca="false">ROUND((N23*(K23/M23)),2)</f>
        <v>12695.56</v>
      </c>
      <c r="M23" s="90" t="n">
        <v>13797.37</v>
      </c>
      <c r="N23" s="89" t="n">
        <f aca="false">ROUND((P23/(1+F$4)),2)</f>
        <v>17773.77</v>
      </c>
      <c r="O23" s="90" t="n">
        <v>17773.77</v>
      </c>
      <c r="P23" s="89" t="n">
        <f aca="false">ROUND((O23*(1-F$9)),2)</f>
        <v>17773.77</v>
      </c>
    </row>
    <row r="24" customFormat="false" ht="22.5" hidden="false" customHeight="true" outlineLevel="0" collapsed="false">
      <c r="A24" s="86" t="s">
        <v>73</v>
      </c>
      <c r="B24" s="95" t="s">
        <v>74</v>
      </c>
      <c r="C24" s="96" t="s">
        <v>67</v>
      </c>
      <c r="D24" s="97" t="n">
        <v>111.41</v>
      </c>
      <c r="E24" s="98" t="n">
        <v>3.17</v>
      </c>
      <c r="F24" s="89" t="n">
        <f aca="false">ROUND((H24/D24),2)</f>
        <v>4.08</v>
      </c>
      <c r="G24" s="90" t="n">
        <v>353.16</v>
      </c>
      <c r="H24" s="89" t="n">
        <f aca="false">ROUND((N24*(G24/M24)),2)</f>
        <v>454.94</v>
      </c>
      <c r="I24" s="88" t="n">
        <v>0.93</v>
      </c>
      <c r="J24" s="89" t="n">
        <f aca="false">ROUND((L24/D24),2)</f>
        <v>1.2</v>
      </c>
      <c r="K24" s="90" t="n">
        <v>103.61</v>
      </c>
      <c r="L24" s="89" t="n">
        <f aca="false">ROUND((N24*(K24/M24)),2)</f>
        <v>133.47</v>
      </c>
      <c r="M24" s="90" t="n">
        <v>456.77</v>
      </c>
      <c r="N24" s="89" t="n">
        <f aca="false">ROUND((P24/(1+F$4)),2)</f>
        <v>588.41</v>
      </c>
      <c r="O24" s="90" t="n">
        <v>588.41</v>
      </c>
      <c r="P24" s="89" t="n">
        <f aca="false">ROUND((O24*(1-F$9)),2)</f>
        <v>588.41</v>
      </c>
    </row>
    <row r="25" customFormat="false" ht="34.8" hidden="false" customHeight="true" outlineLevel="0" collapsed="false">
      <c r="A25" s="86" t="s">
        <v>75</v>
      </c>
      <c r="B25" s="95" t="s">
        <v>76</v>
      </c>
      <c r="C25" s="96" t="s">
        <v>56</v>
      </c>
      <c r="D25" s="97" t="n">
        <v>1914.11</v>
      </c>
      <c r="E25" s="98" t="n">
        <v>0.26</v>
      </c>
      <c r="F25" s="89" t="n">
        <f aca="false">ROUND((H25/D25),2)</f>
        <v>0.33</v>
      </c>
      <c r="G25" s="90" t="n">
        <v>497.66</v>
      </c>
      <c r="H25" s="89" t="n">
        <f aca="false">ROUND((N25*(G25/M25)),2)</f>
        <v>641.08</v>
      </c>
      <c r="I25" s="88" t="n">
        <v>0.17</v>
      </c>
      <c r="J25" s="89" t="n">
        <f aca="false">ROUND((L25/D25),2)</f>
        <v>0.22</v>
      </c>
      <c r="K25" s="90" t="n">
        <v>325.39</v>
      </c>
      <c r="L25" s="89" t="n">
        <f aca="false">ROUND((N25*(K25/M25)),2)</f>
        <v>419.17</v>
      </c>
      <c r="M25" s="90" t="n">
        <v>823.05</v>
      </c>
      <c r="N25" s="89" t="n">
        <f aca="false">ROUND((P25/(1+F$4)),2)</f>
        <v>1060.25</v>
      </c>
      <c r="O25" s="90" t="n">
        <v>1060.25</v>
      </c>
      <c r="P25" s="89" t="n">
        <f aca="false">ROUND((O25*(1-F$9)),2)</f>
        <v>1060.25</v>
      </c>
    </row>
    <row r="26" customFormat="false" ht="20.4" hidden="false" customHeight="true" outlineLevel="0" collapsed="false">
      <c r="A26" s="92" t="s">
        <v>77</v>
      </c>
      <c r="B26" s="92"/>
      <c r="C26" s="92"/>
      <c r="D26" s="92"/>
      <c r="E26" s="92"/>
      <c r="F26" s="92" t="e">
        <f aca="false">ROUND((H26/D26),2)</f>
        <v>#DIV/0!</v>
      </c>
      <c r="G26" s="92"/>
      <c r="H26" s="92" t="n">
        <f aca="false">ROUND((N26*(G26/M26)),2)</f>
        <v>0</v>
      </c>
      <c r="I26" s="92"/>
      <c r="J26" s="92" t="e">
        <f aca="false">ROUND((L26/D26),2)</f>
        <v>#DIV/0!</v>
      </c>
      <c r="K26" s="92"/>
      <c r="L26" s="92" t="n">
        <f aca="false">ROUND((N26*(K26/M26)),2)</f>
        <v>0</v>
      </c>
      <c r="M26" s="93" t="n">
        <f aca="false">SUM(M21:M25)</f>
        <v>17946.35</v>
      </c>
      <c r="N26" s="94" t="n">
        <f aca="false">SUM(N21:N25)</f>
        <v>23118.47</v>
      </c>
      <c r="O26" s="93" t="n">
        <f aca="false">SUM(O21:O25)</f>
        <v>23118.47</v>
      </c>
      <c r="P26" s="94" t="n">
        <f aca="false">SUM(P21:P25)</f>
        <v>23118.47</v>
      </c>
    </row>
    <row r="27" customFormat="false" ht="15" hidden="false" customHeight="false" outlineLevel="0" collapsed="false">
      <c r="A27" s="99" t="n">
        <v>3</v>
      </c>
      <c r="B27" s="82" t="s">
        <v>78</v>
      </c>
      <c r="C27" s="82"/>
      <c r="D27" s="82"/>
      <c r="E27" s="82"/>
      <c r="F27" s="82" t="e">
        <f aca="false">ROUND((H27/D27),2)</f>
        <v>#DIV/0!</v>
      </c>
      <c r="G27" s="82"/>
      <c r="H27" s="82" t="e">
        <f aca="false">ROUND((N27*(G27/M27)),2)</f>
        <v>#DIV/0!</v>
      </c>
      <c r="I27" s="82"/>
      <c r="J27" s="82" t="e">
        <f aca="false">ROUND((L27/D27),2)</f>
        <v>#DIV/0!</v>
      </c>
      <c r="K27" s="82"/>
      <c r="L27" s="82" t="e">
        <f aca="false">ROUND((N27*(K27/M27)),2)</f>
        <v>#DIV/0!</v>
      </c>
      <c r="M27" s="82"/>
      <c r="N27" s="82" t="n">
        <f aca="false">ROUND((P27/(1+F$5)),2)</f>
        <v>0</v>
      </c>
      <c r="O27" s="82"/>
      <c r="P27" s="82" t="n">
        <f aca="false">ROUND((O27*(1-F$10)),2)</f>
        <v>0</v>
      </c>
    </row>
    <row r="28" customFormat="false" ht="40.7" hidden="false" customHeight="true" outlineLevel="0" collapsed="false">
      <c r="A28" s="86" t="s">
        <v>79</v>
      </c>
      <c r="B28" s="100" t="s">
        <v>80</v>
      </c>
      <c r="C28" s="101" t="s">
        <v>81</v>
      </c>
      <c r="D28" s="102" t="n">
        <v>135.96</v>
      </c>
      <c r="E28" s="88" t="n">
        <v>1.1</v>
      </c>
      <c r="F28" s="89" t="n">
        <f aca="false">ROUND((H28/D28),2)</f>
        <v>1.42</v>
      </c>
      <c r="G28" s="90" t="n">
        <v>149.55</v>
      </c>
      <c r="H28" s="89" t="n">
        <f aca="false">ROUND((N28*(G28/M28)),2)</f>
        <v>192.65</v>
      </c>
      <c r="I28" s="88" t="n">
        <v>0.09</v>
      </c>
      <c r="J28" s="89" t="n">
        <f aca="false">ROUND((L28/D28),2)</f>
        <v>0.12</v>
      </c>
      <c r="K28" s="90" t="n">
        <v>12.23</v>
      </c>
      <c r="L28" s="89" t="n">
        <f aca="false">ROUND((N28*(K28/M28)),2)</f>
        <v>15.75</v>
      </c>
      <c r="M28" s="90" t="n">
        <v>161.78</v>
      </c>
      <c r="N28" s="89" t="n">
        <f aca="false">ROUND((P28/(1+F$4)),2)</f>
        <v>208.4</v>
      </c>
      <c r="O28" s="90" t="n">
        <v>208.4</v>
      </c>
      <c r="P28" s="89" t="n">
        <f aca="false">ROUND((O28*(1-F$9)),2)</f>
        <v>208.4</v>
      </c>
    </row>
    <row r="29" customFormat="false" ht="79.25" hidden="false" customHeight="true" outlineLevel="0" collapsed="false">
      <c r="A29" s="86" t="s">
        <v>82</v>
      </c>
      <c r="B29" s="100" t="s">
        <v>83</v>
      </c>
      <c r="C29" s="101" t="s">
        <v>67</v>
      </c>
      <c r="D29" s="102" t="n">
        <v>284.19</v>
      </c>
      <c r="E29" s="88" t="n">
        <v>3.85</v>
      </c>
      <c r="F29" s="89" t="n">
        <f aca="false">ROUND((H29/D29),2)</f>
        <v>4.96</v>
      </c>
      <c r="G29" s="90" t="n">
        <v>1094.13</v>
      </c>
      <c r="H29" s="89" t="n">
        <f aca="false">ROUND((N29*(G29/M29)),2)</f>
        <v>1409.45</v>
      </c>
      <c r="I29" s="88" t="n">
        <v>1.48</v>
      </c>
      <c r="J29" s="89" t="n">
        <f aca="false">ROUND((L29/D29),2)</f>
        <v>1.91</v>
      </c>
      <c r="K29" s="90" t="n">
        <v>420.6</v>
      </c>
      <c r="L29" s="89" t="n">
        <f aca="false">ROUND((N29*(K29/M29)),2)</f>
        <v>541.82</v>
      </c>
      <c r="M29" s="90" t="n">
        <v>1514.73</v>
      </c>
      <c r="N29" s="89" t="n">
        <f aca="false">ROUND((P29/(1+F$4)),2)</f>
        <v>1951.27</v>
      </c>
      <c r="O29" s="90" t="n">
        <v>1951.27</v>
      </c>
      <c r="P29" s="89" t="n">
        <f aca="false">ROUND((O29*(1-F$9)),2)</f>
        <v>1951.27</v>
      </c>
    </row>
    <row r="30" customFormat="false" ht="77.1" hidden="false" customHeight="true" outlineLevel="0" collapsed="false">
      <c r="A30" s="86" t="s">
        <v>84</v>
      </c>
      <c r="B30" s="100" t="s">
        <v>85</v>
      </c>
      <c r="C30" s="101" t="s">
        <v>67</v>
      </c>
      <c r="D30" s="102" t="n">
        <v>25.84</v>
      </c>
      <c r="E30" s="88" t="n">
        <v>3.47</v>
      </c>
      <c r="F30" s="89" t="n">
        <f aca="false">ROUND((H30/D30),2)</f>
        <v>4.47</v>
      </c>
      <c r="G30" s="90" t="n">
        <v>89.66</v>
      </c>
      <c r="H30" s="89" t="n">
        <f aca="false">ROUND((N30*(G30/M30)),2)</f>
        <v>115.5</v>
      </c>
      <c r="I30" s="88" t="n">
        <v>1.31</v>
      </c>
      <c r="J30" s="89" t="n">
        <f aca="false">ROUND((L30/D30),2)</f>
        <v>1.69</v>
      </c>
      <c r="K30" s="90" t="n">
        <v>33.85</v>
      </c>
      <c r="L30" s="89" t="n">
        <f aca="false">ROUND((N30*(K30/M30)),2)</f>
        <v>43.6</v>
      </c>
      <c r="M30" s="90" t="n">
        <v>123.51</v>
      </c>
      <c r="N30" s="89" t="n">
        <f aca="false">ROUND((P30/(1+F$4)),2)</f>
        <v>159.1</v>
      </c>
      <c r="O30" s="90" t="n">
        <v>159.1</v>
      </c>
      <c r="P30" s="89" t="n">
        <f aca="false">ROUND((O30*(1-F$9)),2)</f>
        <v>159.1</v>
      </c>
    </row>
    <row r="31" customFormat="false" ht="41.75" hidden="false" customHeight="true" outlineLevel="0" collapsed="false">
      <c r="A31" s="86" t="s">
        <v>86</v>
      </c>
      <c r="B31" s="95" t="s">
        <v>87</v>
      </c>
      <c r="C31" s="96" t="s">
        <v>88</v>
      </c>
      <c r="D31" s="97" t="n">
        <v>2105.44</v>
      </c>
      <c r="E31" s="98" t="n">
        <v>0.39</v>
      </c>
      <c r="F31" s="89" t="n">
        <f aca="false">ROUND((H31/D31),2)</f>
        <v>0.5</v>
      </c>
      <c r="G31" s="90" t="n">
        <v>821.12</v>
      </c>
      <c r="H31" s="89" t="n">
        <f aca="false">ROUND((N31*(G31/M31)),2)</f>
        <v>1057.76</v>
      </c>
      <c r="I31" s="88" t="n">
        <v>0.98</v>
      </c>
      <c r="J31" s="89" t="n">
        <f aca="false">ROUND((L31/D31),2)</f>
        <v>1.26</v>
      </c>
      <c r="K31" s="90" t="n">
        <v>2063.33</v>
      </c>
      <c r="L31" s="89" t="n">
        <f aca="false">ROUND((N31*(K31/M31)),2)</f>
        <v>2657.98</v>
      </c>
      <c r="M31" s="90" t="n">
        <v>2884.45</v>
      </c>
      <c r="N31" s="89" t="n">
        <f aca="false">ROUND((P31/(1+F$4)),2)</f>
        <v>3715.74</v>
      </c>
      <c r="O31" s="90" t="n">
        <v>3715.74</v>
      </c>
      <c r="P31" s="89" t="n">
        <f aca="false">ROUND((O31*(1-F$9)),2)</f>
        <v>3715.74</v>
      </c>
    </row>
    <row r="32" customFormat="false" ht="34.25" hidden="false" customHeight="true" outlineLevel="0" collapsed="false">
      <c r="A32" s="86" t="s">
        <v>89</v>
      </c>
      <c r="B32" s="100" t="s">
        <v>90</v>
      </c>
      <c r="C32" s="101" t="s">
        <v>67</v>
      </c>
      <c r="D32" s="102" t="n">
        <v>14.48</v>
      </c>
      <c r="E32" s="88" t="n">
        <v>0.29</v>
      </c>
      <c r="F32" s="89" t="n">
        <f aca="false">ROUND((H32/D32),2)</f>
        <v>0.37</v>
      </c>
      <c r="G32" s="90" t="n">
        <v>4.19</v>
      </c>
      <c r="H32" s="89" t="n">
        <f aca="false">ROUND((N32*(G32/M32)),2)</f>
        <v>5.4</v>
      </c>
      <c r="I32" s="88" t="n">
        <v>0.74</v>
      </c>
      <c r="J32" s="89" t="n">
        <f aca="false">ROUND((L32/D32),2)</f>
        <v>0.95</v>
      </c>
      <c r="K32" s="90" t="n">
        <v>10.71</v>
      </c>
      <c r="L32" s="89" t="n">
        <f aca="false">ROUND((N32*(K32/M32)),2)</f>
        <v>13.79</v>
      </c>
      <c r="M32" s="90" t="n">
        <v>14.9</v>
      </c>
      <c r="N32" s="89" t="n">
        <f aca="false">ROUND((P32/(1+F$4)),2)</f>
        <v>19.19</v>
      </c>
      <c r="O32" s="90" t="n">
        <v>19.19</v>
      </c>
      <c r="P32" s="89" t="n">
        <f aca="false">ROUND((O32*(1-F$9)),2)</f>
        <v>19.19</v>
      </c>
    </row>
    <row r="33" customFormat="false" ht="27.85" hidden="false" customHeight="true" outlineLevel="0" collapsed="false">
      <c r="A33" s="101" t="s">
        <v>91</v>
      </c>
      <c r="B33" s="100" t="s">
        <v>92</v>
      </c>
      <c r="C33" s="96" t="s">
        <v>67</v>
      </c>
      <c r="D33" s="97" t="n">
        <v>14.48</v>
      </c>
      <c r="E33" s="98" t="n">
        <v>29.78</v>
      </c>
      <c r="F33" s="89" t="n">
        <f aca="false">ROUND((H33/D33),2)</f>
        <v>38.36</v>
      </c>
      <c r="G33" s="90" t="n">
        <v>431.21</v>
      </c>
      <c r="H33" s="89" t="n">
        <f aca="false">ROUND((N33*(G33/M33)),2)</f>
        <v>555.48</v>
      </c>
      <c r="I33" s="88" t="n">
        <v>71.97</v>
      </c>
      <c r="J33" s="89" t="n">
        <f aca="false">ROUND((L33/D33),2)</f>
        <v>92.71</v>
      </c>
      <c r="K33" s="90" t="n">
        <v>1042.12</v>
      </c>
      <c r="L33" s="89" t="n">
        <f aca="false">ROUND((N33*(K33/M33)),2)</f>
        <v>1342.46</v>
      </c>
      <c r="M33" s="90" t="n">
        <v>1473.33</v>
      </c>
      <c r="N33" s="89" t="n">
        <f aca="false">ROUND((P33/(1+F$4)),2)</f>
        <v>1897.94</v>
      </c>
      <c r="O33" s="90" t="n">
        <v>1897.94</v>
      </c>
      <c r="P33" s="89" t="n">
        <f aca="false">ROUND((O33*(1-F$9)),2)</f>
        <v>1897.94</v>
      </c>
    </row>
    <row r="34" customFormat="false" ht="50.35" hidden="false" customHeight="true" outlineLevel="0" collapsed="false">
      <c r="A34" s="101" t="s">
        <v>93</v>
      </c>
      <c r="B34" s="100" t="s">
        <v>94</v>
      </c>
      <c r="C34" s="96" t="s">
        <v>67</v>
      </c>
      <c r="D34" s="97" t="n">
        <v>7.29</v>
      </c>
      <c r="E34" s="98" t="n">
        <v>90.66</v>
      </c>
      <c r="F34" s="89" t="n">
        <f aca="false">ROUND((H34/D34),2)</f>
        <v>116.79</v>
      </c>
      <c r="G34" s="90" t="n">
        <v>660.91</v>
      </c>
      <c r="H34" s="89" t="n">
        <f aca="false">ROUND((N34*(G34/M34)),2)</f>
        <v>851.38</v>
      </c>
      <c r="I34" s="88" t="n">
        <v>99.79</v>
      </c>
      <c r="J34" s="89" t="n">
        <f aca="false">ROUND((L34/D34),2)</f>
        <v>128.55</v>
      </c>
      <c r="K34" s="90" t="n">
        <v>727.46</v>
      </c>
      <c r="L34" s="89" t="n">
        <f aca="false">ROUND((N34*(K34/M34)),2)</f>
        <v>937.11</v>
      </c>
      <c r="M34" s="90" t="n">
        <v>1388.37</v>
      </c>
      <c r="N34" s="89" t="n">
        <f aca="false">ROUND((P34/(1+F$4)),2)</f>
        <v>1788.49</v>
      </c>
      <c r="O34" s="90" t="n">
        <v>1788.49</v>
      </c>
      <c r="P34" s="89" t="n">
        <f aca="false">ROUND((O34*(1-F$9)),2)</f>
        <v>1788.49</v>
      </c>
    </row>
    <row r="35" customFormat="false" ht="47.1" hidden="false" customHeight="true" outlineLevel="0" collapsed="false">
      <c r="A35" s="101" t="s">
        <v>95</v>
      </c>
      <c r="B35" s="95" t="s">
        <v>96</v>
      </c>
      <c r="C35" s="96" t="s">
        <v>81</v>
      </c>
      <c r="D35" s="97" t="n">
        <v>23.89</v>
      </c>
      <c r="E35" s="98" t="n">
        <v>22.15</v>
      </c>
      <c r="F35" s="89" t="n">
        <f aca="false">ROUND((H35/D35),2)</f>
        <v>28.53</v>
      </c>
      <c r="G35" s="90" t="n">
        <v>529.16</v>
      </c>
      <c r="H35" s="89" t="n">
        <f aca="false">ROUND((N35*(G35/M35)),2)</f>
        <v>681.66</v>
      </c>
      <c r="I35" s="88" t="n">
        <v>51.31</v>
      </c>
      <c r="J35" s="89" t="n">
        <f aca="false">ROUND((L35/D35),2)</f>
        <v>66.1</v>
      </c>
      <c r="K35" s="90" t="n">
        <v>1225.79</v>
      </c>
      <c r="L35" s="89" t="n">
        <f aca="false">ROUND((N35*(K35/M35)),2)</f>
        <v>1579.06</v>
      </c>
      <c r="M35" s="90" t="n">
        <v>1754.95</v>
      </c>
      <c r="N35" s="89" t="n">
        <f aca="false">ROUND((P35/(1+F$4)),2)</f>
        <v>2260.72</v>
      </c>
      <c r="O35" s="90" t="n">
        <v>2260.72</v>
      </c>
      <c r="P35" s="89" t="n">
        <f aca="false">ROUND((O35*(1-F$9)),2)</f>
        <v>2260.72</v>
      </c>
    </row>
    <row r="36" customFormat="false" ht="49.25" hidden="false" customHeight="true" outlineLevel="0" collapsed="false">
      <c r="A36" s="101" t="s">
        <v>97</v>
      </c>
      <c r="B36" s="95" t="s">
        <v>98</v>
      </c>
      <c r="C36" s="96" t="s">
        <v>81</v>
      </c>
      <c r="D36" s="97" t="n">
        <v>101.84</v>
      </c>
      <c r="E36" s="98" t="n">
        <v>27.86</v>
      </c>
      <c r="F36" s="89" t="n">
        <f aca="false">ROUND((H36/D36),2)</f>
        <v>35.89</v>
      </c>
      <c r="G36" s="90" t="n">
        <v>2837.26</v>
      </c>
      <c r="H36" s="89" t="n">
        <f aca="false">ROUND((N36*(G36/M36)),2)</f>
        <v>3654.96</v>
      </c>
      <c r="I36" s="88" t="n">
        <v>55.61</v>
      </c>
      <c r="J36" s="89" t="n">
        <f aca="false">ROUND((L36/D36),2)</f>
        <v>71.64</v>
      </c>
      <c r="K36" s="90" t="n">
        <v>5663.32</v>
      </c>
      <c r="L36" s="89" t="n">
        <f aca="false">ROUND((N36*(K36/M36)),2)</f>
        <v>7295.48</v>
      </c>
      <c r="M36" s="90" t="n">
        <v>8500.58</v>
      </c>
      <c r="N36" s="89" t="n">
        <f aca="false">ROUND((P36/(1+F$4)),2)</f>
        <v>10950.44</v>
      </c>
      <c r="O36" s="90" t="n">
        <v>10950.44</v>
      </c>
      <c r="P36" s="89" t="n">
        <f aca="false">ROUND((O36*(1-F$9)),2)</f>
        <v>10950.44</v>
      </c>
    </row>
    <row r="37" customFormat="false" ht="54.6" hidden="false" customHeight="true" outlineLevel="0" collapsed="false">
      <c r="A37" s="101" t="s">
        <v>99</v>
      </c>
      <c r="B37" s="95" t="s">
        <v>100</v>
      </c>
      <c r="C37" s="96" t="s">
        <v>81</v>
      </c>
      <c r="D37" s="97" t="n">
        <v>10.23</v>
      </c>
      <c r="E37" s="98" t="n">
        <v>33.77</v>
      </c>
      <c r="F37" s="89" t="n">
        <f aca="false">ROUND((H37/D37),2)</f>
        <v>43.5</v>
      </c>
      <c r="G37" s="90" t="n">
        <v>345.46</v>
      </c>
      <c r="H37" s="89" t="n">
        <f aca="false">ROUND((N37*(G37/M37)),2)</f>
        <v>445.02</v>
      </c>
      <c r="I37" s="88" t="n">
        <v>72.8</v>
      </c>
      <c r="J37" s="89" t="n">
        <f aca="false">ROUND((L37/D37),2)</f>
        <v>93.78</v>
      </c>
      <c r="K37" s="90" t="n">
        <v>744.74</v>
      </c>
      <c r="L37" s="89" t="n">
        <f aca="false">ROUND((N37*(K37/M37)),2)</f>
        <v>959.37</v>
      </c>
      <c r="M37" s="90" t="n">
        <v>1090.2</v>
      </c>
      <c r="N37" s="89" t="n">
        <f aca="false">ROUND((P37/(1+F$4)),2)</f>
        <v>1404.39</v>
      </c>
      <c r="O37" s="90" t="n">
        <v>1404.39</v>
      </c>
      <c r="P37" s="89" t="n">
        <f aca="false">ROUND((O37*(1-F$9)),2)</f>
        <v>1404.39</v>
      </c>
    </row>
    <row r="38" customFormat="false" ht="24.6" hidden="false" customHeight="true" outlineLevel="0" collapsed="false">
      <c r="A38" s="101" t="s">
        <v>101</v>
      </c>
      <c r="B38" s="95" t="s">
        <v>102</v>
      </c>
      <c r="C38" s="96" t="s">
        <v>67</v>
      </c>
      <c r="D38" s="97" t="n">
        <v>87.62</v>
      </c>
      <c r="E38" s="98" t="n">
        <v>28.66</v>
      </c>
      <c r="F38" s="89" t="n">
        <f aca="false">ROUND((H38/D38),2)</f>
        <v>36.92</v>
      </c>
      <c r="G38" s="90" t="n">
        <v>2511.18</v>
      </c>
      <c r="H38" s="89" t="n">
        <f aca="false">ROUND((N38*(G38/M38)),2)</f>
        <v>3234.9</v>
      </c>
      <c r="I38" s="88" t="n">
        <v>5.63</v>
      </c>
      <c r="J38" s="89" t="n">
        <f aca="false">ROUND((L38/D38),2)</f>
        <v>7.25</v>
      </c>
      <c r="K38" s="90" t="n">
        <v>493.3</v>
      </c>
      <c r="L38" s="89" t="n">
        <f aca="false">ROUND((N38*(K38/M38)),2)</f>
        <v>635.47</v>
      </c>
      <c r="M38" s="90" t="n">
        <v>3004.48</v>
      </c>
      <c r="N38" s="89" t="n">
        <f aca="false">ROUND((P38/(1+F$4)),2)</f>
        <v>3870.37</v>
      </c>
      <c r="O38" s="90" t="n">
        <v>3870.37</v>
      </c>
      <c r="P38" s="89" t="n">
        <f aca="false">ROUND((O38*(1-F$9)),2)</f>
        <v>3870.37</v>
      </c>
    </row>
    <row r="39" customFormat="false" ht="22.5" hidden="false" customHeight="true" outlineLevel="0" collapsed="false">
      <c r="A39" s="101" t="s">
        <v>103</v>
      </c>
      <c r="B39" s="95" t="s">
        <v>104</v>
      </c>
      <c r="C39" s="96" t="s">
        <v>67</v>
      </c>
      <c r="D39" s="97" t="n">
        <v>89.66</v>
      </c>
      <c r="E39" s="98" t="n">
        <v>1.28</v>
      </c>
      <c r="F39" s="89" t="n">
        <f aca="false">ROUND((H39/D39),2)</f>
        <v>1.65</v>
      </c>
      <c r="G39" s="90" t="n">
        <v>114.76</v>
      </c>
      <c r="H39" s="89" t="n">
        <f aca="false">ROUND((N39*(G39/M39)),2)</f>
        <v>147.83</v>
      </c>
      <c r="I39" s="88" t="n">
        <v>1.51</v>
      </c>
      <c r="J39" s="89" t="n">
        <f aca="false">ROUND((L39/D39),2)</f>
        <v>1.95</v>
      </c>
      <c r="K39" s="90" t="n">
        <v>135.38</v>
      </c>
      <c r="L39" s="89" t="n">
        <f aca="false">ROUND((N39*(K39/M39)),2)</f>
        <v>174.4</v>
      </c>
      <c r="M39" s="90" t="n">
        <v>250.14</v>
      </c>
      <c r="N39" s="89" t="n">
        <f aca="false">ROUND((P39/(1+F$4)),2)</f>
        <v>322.23</v>
      </c>
      <c r="O39" s="90" t="n">
        <v>322.23</v>
      </c>
      <c r="P39" s="89" t="n">
        <f aca="false">ROUND((O39*(1-F$9)),2)</f>
        <v>322.23</v>
      </c>
    </row>
    <row r="40" customFormat="false" ht="45" hidden="false" customHeight="true" outlineLevel="0" collapsed="false">
      <c r="A40" s="101" t="s">
        <v>105</v>
      </c>
      <c r="B40" s="95" t="s">
        <v>106</v>
      </c>
      <c r="C40" s="96" t="s">
        <v>107</v>
      </c>
      <c r="D40" s="97" t="n">
        <v>5</v>
      </c>
      <c r="E40" s="98" t="n">
        <v>394.5</v>
      </c>
      <c r="F40" s="89" t="n">
        <f aca="false">ROUND((H40/D40),2)</f>
        <v>508.19</v>
      </c>
      <c r="G40" s="90" t="n">
        <v>1972.5</v>
      </c>
      <c r="H40" s="89" t="n">
        <f aca="false">ROUND((N40*(G40/M40)),2)</f>
        <v>2540.97</v>
      </c>
      <c r="I40" s="88" t="n">
        <v>319.69</v>
      </c>
      <c r="J40" s="89" t="n">
        <f aca="false">ROUND((L40/D40),2)</f>
        <v>411.82</v>
      </c>
      <c r="K40" s="90" t="n">
        <v>1598.45</v>
      </c>
      <c r="L40" s="89" t="n">
        <f aca="false">ROUND((N40*(K40/M40)),2)</f>
        <v>2059.12</v>
      </c>
      <c r="M40" s="90" t="n">
        <v>3570.95</v>
      </c>
      <c r="N40" s="89" t="n">
        <f aca="false">ROUND((P40/(1+F$4)),2)</f>
        <v>4600.09</v>
      </c>
      <c r="O40" s="90" t="n">
        <v>4600.09</v>
      </c>
      <c r="P40" s="89" t="n">
        <f aca="false">ROUND((O40*(1-F$9)),2)</f>
        <v>4600.09</v>
      </c>
    </row>
    <row r="41" customFormat="false" ht="19.25" hidden="false" customHeight="true" outlineLevel="0" collapsed="false">
      <c r="A41" s="101" t="s">
        <v>108</v>
      </c>
      <c r="B41" s="95" t="s">
        <v>109</v>
      </c>
      <c r="C41" s="96" t="s">
        <v>107</v>
      </c>
      <c r="D41" s="97" t="n">
        <v>1</v>
      </c>
      <c r="E41" s="98" t="n">
        <v>831.33</v>
      </c>
      <c r="F41" s="89" t="n">
        <f aca="false">ROUND((H41/D41),2)</f>
        <v>1070.92</v>
      </c>
      <c r="G41" s="90" t="n">
        <v>831.33</v>
      </c>
      <c r="H41" s="89" t="n">
        <f aca="false">ROUND((N41*(G41/M41)),2)</f>
        <v>1070.92</v>
      </c>
      <c r="I41" s="88" t="n">
        <v>712.61</v>
      </c>
      <c r="J41" s="89" t="n">
        <f aca="false">ROUND((L41/D41),2)</f>
        <v>917.98</v>
      </c>
      <c r="K41" s="90" t="n">
        <v>712.61</v>
      </c>
      <c r="L41" s="89" t="n">
        <f aca="false">ROUND((N41*(K41/M41)),2)</f>
        <v>917.98</v>
      </c>
      <c r="M41" s="90" t="n">
        <v>1543.94</v>
      </c>
      <c r="N41" s="89" t="n">
        <f aca="false">ROUND((P41/(1+F$4)),2)</f>
        <v>1988.9</v>
      </c>
      <c r="O41" s="90" t="n">
        <v>1988.9</v>
      </c>
      <c r="P41" s="89" t="n">
        <f aca="false">ROUND((O41*(1-F$9)),2)</f>
        <v>1988.9</v>
      </c>
    </row>
    <row r="42" customFormat="false" ht="22.5" hidden="false" customHeight="true" outlineLevel="0" collapsed="false">
      <c r="A42" s="101" t="s">
        <v>110</v>
      </c>
      <c r="B42" s="95" t="s">
        <v>111</v>
      </c>
      <c r="C42" s="96" t="s">
        <v>107</v>
      </c>
      <c r="D42" s="97" t="n">
        <v>3</v>
      </c>
      <c r="E42" s="98" t="n">
        <v>1082.68</v>
      </c>
      <c r="F42" s="89" t="n">
        <f aca="false">ROUND((H42/D42),2)</f>
        <v>1394.71</v>
      </c>
      <c r="G42" s="90" t="n">
        <v>3248.04</v>
      </c>
      <c r="H42" s="89" t="n">
        <f aca="false">ROUND((N42*(G42/M42)),2)</f>
        <v>4184.12</v>
      </c>
      <c r="I42" s="88" t="n">
        <v>850.76</v>
      </c>
      <c r="J42" s="89" t="n">
        <f aca="false">ROUND((L42/D42),2)</f>
        <v>1095.95</v>
      </c>
      <c r="K42" s="90" t="n">
        <v>2552.28</v>
      </c>
      <c r="L42" s="89" t="n">
        <f aca="false">ROUND((N42*(K42/M42)),2)</f>
        <v>3287.85</v>
      </c>
      <c r="M42" s="90" t="n">
        <v>5800.32</v>
      </c>
      <c r="N42" s="89" t="n">
        <f aca="false">ROUND((P42/(1+F$4)),2)</f>
        <v>7471.97</v>
      </c>
      <c r="O42" s="90" t="n">
        <v>7471.97</v>
      </c>
      <c r="P42" s="89" t="n">
        <f aca="false">ROUND((O42*(1-F$9)),2)</f>
        <v>7471.97</v>
      </c>
    </row>
    <row r="43" customFormat="false" ht="23.55" hidden="false" customHeight="true" outlineLevel="0" collapsed="false">
      <c r="A43" s="101" t="s">
        <v>112</v>
      </c>
      <c r="B43" s="95" t="s">
        <v>113</v>
      </c>
      <c r="C43" s="96" t="s">
        <v>107</v>
      </c>
      <c r="D43" s="97" t="n">
        <v>1</v>
      </c>
      <c r="E43" s="98" t="n">
        <v>1297.81</v>
      </c>
      <c r="F43" s="89" t="n">
        <f aca="false">ROUND((H43/D43),2)</f>
        <v>1671.83</v>
      </c>
      <c r="G43" s="90" t="n">
        <v>1297.81</v>
      </c>
      <c r="H43" s="89" t="n">
        <f aca="false">ROUND((N43*(G43/M43)),2)</f>
        <v>1671.83</v>
      </c>
      <c r="I43" s="88" t="n">
        <v>1076.89</v>
      </c>
      <c r="J43" s="89" t="n">
        <f aca="false">ROUND((L43/D43),2)</f>
        <v>1387.25</v>
      </c>
      <c r="K43" s="90" t="n">
        <v>1076.89</v>
      </c>
      <c r="L43" s="89" t="n">
        <f aca="false">ROUND((N43*(K43/M43)),2)</f>
        <v>1387.25</v>
      </c>
      <c r="M43" s="90" t="n">
        <v>2374.7</v>
      </c>
      <c r="N43" s="89" t="n">
        <f aca="false">ROUND((P43/(1+F$4)),2)</f>
        <v>3059.08</v>
      </c>
      <c r="O43" s="90" t="n">
        <v>3059.08</v>
      </c>
      <c r="P43" s="89" t="n">
        <f aca="false">ROUND((O43*(1-F$9)),2)</f>
        <v>3059.08</v>
      </c>
    </row>
    <row r="44" customFormat="false" ht="22.5" hidden="false" customHeight="true" outlineLevel="0" collapsed="false">
      <c r="A44" s="101" t="s">
        <v>114</v>
      </c>
      <c r="B44" s="95" t="s">
        <v>115</v>
      </c>
      <c r="C44" s="103" t="s">
        <v>107</v>
      </c>
      <c r="D44" s="104" t="n">
        <v>1</v>
      </c>
      <c r="E44" s="105" t="n">
        <v>1703.52</v>
      </c>
      <c r="F44" s="89" t="n">
        <f aca="false">ROUND((H44/D44),2)</f>
        <v>2194.47</v>
      </c>
      <c r="G44" s="106" t="n">
        <v>1703.52</v>
      </c>
      <c r="H44" s="89" t="n">
        <f aca="false">ROUND((N44*(G44/M44)),2)</f>
        <v>2194.47</v>
      </c>
      <c r="I44" s="107" t="n">
        <v>1356.48</v>
      </c>
      <c r="J44" s="89" t="n">
        <f aca="false">ROUND((L44/D44),2)</f>
        <v>1747.42</v>
      </c>
      <c r="K44" s="106" t="n">
        <v>1356.48</v>
      </c>
      <c r="L44" s="89" t="n">
        <f aca="false">ROUND((N44*(K44/M44)),2)</f>
        <v>1747.42</v>
      </c>
      <c r="M44" s="106" t="n">
        <v>3060</v>
      </c>
      <c r="N44" s="89" t="n">
        <f aca="false">ROUND((P44/(1+F$4)),2)</f>
        <v>3941.89</v>
      </c>
      <c r="O44" s="106" t="n">
        <v>3941.89</v>
      </c>
      <c r="P44" s="89" t="n">
        <f aca="false">ROUND((O44*(1-F$9)),2)</f>
        <v>3941.89</v>
      </c>
    </row>
    <row r="45" customFormat="false" ht="54.6" hidden="false" customHeight="true" outlineLevel="0" collapsed="false">
      <c r="A45" s="101" t="s">
        <v>116</v>
      </c>
      <c r="B45" s="95" t="s">
        <v>117</v>
      </c>
      <c r="C45" s="103" t="s">
        <v>56</v>
      </c>
      <c r="D45" s="104" t="n">
        <v>262.54</v>
      </c>
      <c r="E45" s="105" t="n">
        <v>10.16</v>
      </c>
      <c r="F45" s="89" t="n">
        <f aca="false">ROUND((H45/D45),2)</f>
        <v>13.09</v>
      </c>
      <c r="G45" s="106" t="n">
        <v>2667.4</v>
      </c>
      <c r="H45" s="89" t="n">
        <f aca="false">ROUND((N45*(G45/M45)),2)</f>
        <v>3436.14</v>
      </c>
      <c r="I45" s="107" t="n">
        <v>4.52</v>
      </c>
      <c r="J45" s="89" t="n">
        <f aca="false">ROUND((L45/D45),2)</f>
        <v>5.82</v>
      </c>
      <c r="K45" s="106" t="n">
        <v>1186.68</v>
      </c>
      <c r="L45" s="89" t="n">
        <f aca="false">ROUND((N45*(K45/M45)),2)</f>
        <v>1528.68</v>
      </c>
      <c r="M45" s="106" t="n">
        <v>3854.08</v>
      </c>
      <c r="N45" s="89" t="n">
        <f aca="false">ROUND((P45/(1+F$4)),2)</f>
        <v>4964.82</v>
      </c>
      <c r="O45" s="106" t="n">
        <v>4964.82</v>
      </c>
      <c r="P45" s="89" t="n">
        <f aca="false">ROUND((O45*(1-F$9)),2)</f>
        <v>4964.82</v>
      </c>
    </row>
    <row r="46" customFormat="false" ht="46.05" hidden="false" customHeight="true" outlineLevel="0" collapsed="false">
      <c r="A46" s="101" t="s">
        <v>118</v>
      </c>
      <c r="B46" s="95" t="s">
        <v>119</v>
      </c>
      <c r="C46" s="103" t="s">
        <v>56</v>
      </c>
      <c r="D46" s="104" t="n">
        <v>160.71</v>
      </c>
      <c r="E46" s="105" t="n">
        <v>7.56</v>
      </c>
      <c r="F46" s="89" t="n">
        <f aca="false">ROUND((H46/D46),2)</f>
        <v>9.74</v>
      </c>
      <c r="G46" s="106" t="n">
        <v>1214.96</v>
      </c>
      <c r="H46" s="89" t="n">
        <f aca="false">ROUND((N46*(G46/M46)),2)</f>
        <v>1565.11</v>
      </c>
      <c r="I46" s="107" t="n">
        <v>3.83</v>
      </c>
      <c r="J46" s="89" t="n">
        <f aca="false">ROUND((L46/D46),2)</f>
        <v>4.93</v>
      </c>
      <c r="K46" s="106" t="n">
        <v>615.51</v>
      </c>
      <c r="L46" s="89" t="n">
        <f aca="false">ROUND((N46*(K46/M46)),2)</f>
        <v>792.9</v>
      </c>
      <c r="M46" s="106" t="n">
        <v>1830.47</v>
      </c>
      <c r="N46" s="89" t="n">
        <f aca="false">ROUND((P46/(1+F$4)),2)</f>
        <v>2358.01</v>
      </c>
      <c r="O46" s="106" t="n">
        <v>2358.01</v>
      </c>
      <c r="P46" s="89" t="n">
        <f aca="false">ROUND((O46*(1-F$9)),2)</f>
        <v>2358.01</v>
      </c>
    </row>
    <row r="47" customFormat="false" ht="20.4" hidden="false" customHeight="true" outlineLevel="0" collapsed="false">
      <c r="A47" s="92" t="s">
        <v>120</v>
      </c>
      <c r="B47" s="92"/>
      <c r="C47" s="92"/>
      <c r="D47" s="92"/>
      <c r="E47" s="92"/>
      <c r="F47" s="92" t="e">
        <f aca="false">ROUND((H47/D47),2)</f>
        <v>#DIV/0!</v>
      </c>
      <c r="G47" s="92"/>
      <c r="H47" s="92" t="n">
        <f aca="false">ROUND((N47*(G47/M47)),2)</f>
        <v>0</v>
      </c>
      <c r="I47" s="92"/>
      <c r="J47" s="92" t="e">
        <f aca="false">ROUND((L47/D47),2)</f>
        <v>#DIV/0!</v>
      </c>
      <c r="K47" s="92"/>
      <c r="L47" s="92" t="n">
        <f aca="false">ROUND((N47*(K47/M47)),2)</f>
        <v>0</v>
      </c>
      <c r="M47" s="93" t="n">
        <f aca="false">SUM(M28:M46)</f>
        <v>44195.88</v>
      </c>
      <c r="N47" s="94" t="n">
        <f aca="false">SUM(N28:N46)</f>
        <v>56933.04</v>
      </c>
      <c r="O47" s="93" t="n">
        <f aca="false">SUM(O28:O46)</f>
        <v>56933.04</v>
      </c>
      <c r="P47" s="94" t="n">
        <f aca="false">SUM(P28:P46)</f>
        <v>56933.04</v>
      </c>
    </row>
    <row r="48" customFormat="false" ht="15" hidden="false" customHeight="false" outlineLevel="0" collapsed="false">
      <c r="A48" s="99" t="n">
        <v>4</v>
      </c>
      <c r="B48" s="108" t="s">
        <v>121</v>
      </c>
      <c r="C48" s="108"/>
      <c r="D48" s="108"/>
      <c r="E48" s="108"/>
      <c r="F48" s="108" t="e">
        <f aca="false">ROUND((H48/D48),2)</f>
        <v>#DIV/0!</v>
      </c>
      <c r="G48" s="108"/>
      <c r="H48" s="108" t="e">
        <f aca="false">ROUND((N48*(G48/M48)),2)</f>
        <v>#DIV/0!</v>
      </c>
      <c r="I48" s="108"/>
      <c r="J48" s="108" t="e">
        <f aca="false">ROUND((L48/D48),2)</f>
        <v>#DIV/0!</v>
      </c>
      <c r="K48" s="108"/>
      <c r="L48" s="108" t="e">
        <f aca="false">ROUND((N48*(K48/M48)),2)</f>
        <v>#DIV/0!</v>
      </c>
      <c r="M48" s="108"/>
      <c r="N48" s="108" t="n">
        <f aca="false">ROUND((P48/(1+F$5)),2)</f>
        <v>0</v>
      </c>
      <c r="O48" s="108"/>
      <c r="P48" s="108" t="n">
        <f aca="false">ROUND((O48*(1-F$10)),2)</f>
        <v>0</v>
      </c>
    </row>
    <row r="49" customFormat="false" ht="21.4" hidden="false" customHeight="true" outlineLevel="0" collapsed="false">
      <c r="A49" s="86" t="s">
        <v>122</v>
      </c>
      <c r="B49" s="95" t="s">
        <v>123</v>
      </c>
      <c r="C49" s="96" t="s">
        <v>124</v>
      </c>
      <c r="D49" s="97" t="n">
        <v>729.66</v>
      </c>
      <c r="E49" s="98" t="n">
        <v>0.29</v>
      </c>
      <c r="F49" s="89" t="n">
        <f aca="false">ROUND((H49/D49),2)</f>
        <v>0.37</v>
      </c>
      <c r="G49" s="90" t="n">
        <v>211.6</v>
      </c>
      <c r="H49" s="89" t="n">
        <f aca="false">ROUND((N49*(G49/M49)),2)</f>
        <v>272.58</v>
      </c>
      <c r="I49" s="88" t="n">
        <v>0.74</v>
      </c>
      <c r="J49" s="89" t="n">
        <f aca="false">ROUND((L49/D49),2)</f>
        <v>0.95</v>
      </c>
      <c r="K49" s="90" t="n">
        <v>539.94</v>
      </c>
      <c r="L49" s="89" t="n">
        <f aca="false">ROUND((N49*(K49/M49)),2)</f>
        <v>695.55</v>
      </c>
      <c r="M49" s="90" t="n">
        <v>751.54</v>
      </c>
      <c r="N49" s="89" t="n">
        <f aca="false">ROUND((P49/(1+F$4)),2)</f>
        <v>968.13</v>
      </c>
      <c r="O49" s="90" t="n">
        <v>968.13</v>
      </c>
      <c r="P49" s="89" t="n">
        <f aca="false">ROUND((O49*(1-F$9)),2)</f>
        <v>968.13</v>
      </c>
    </row>
    <row r="50" customFormat="false" ht="36.4" hidden="false" customHeight="true" outlineLevel="0" collapsed="false">
      <c r="A50" s="86" t="s">
        <v>125</v>
      </c>
      <c r="B50" s="95" t="s">
        <v>126</v>
      </c>
      <c r="C50" s="96" t="s">
        <v>127</v>
      </c>
      <c r="D50" s="97" t="n">
        <v>729.66</v>
      </c>
      <c r="E50" s="98" t="n">
        <v>0.31</v>
      </c>
      <c r="F50" s="89" t="n">
        <f aca="false">ROUND((H50/D50),2)</f>
        <v>0.4</v>
      </c>
      <c r="G50" s="90" t="n">
        <v>226.19</v>
      </c>
      <c r="H50" s="89" t="n">
        <f aca="false">ROUND((N50*(G50/M50)),2)</f>
        <v>291.38</v>
      </c>
      <c r="I50" s="88" t="n">
        <v>1.08</v>
      </c>
      <c r="J50" s="89" t="n">
        <f aca="false">ROUND((L50/D50),2)</f>
        <v>1.39</v>
      </c>
      <c r="K50" s="90" t="n">
        <v>788.03</v>
      </c>
      <c r="L50" s="89" t="n">
        <f aca="false">ROUND((N50*(K50/M50)),2)</f>
        <v>1015.13</v>
      </c>
      <c r="M50" s="90" t="n">
        <v>1014.22</v>
      </c>
      <c r="N50" s="89" t="n">
        <f aca="false">ROUND((P50/(1+F$4)),2)</f>
        <v>1306.51</v>
      </c>
      <c r="O50" s="90" t="n">
        <v>1306.51</v>
      </c>
      <c r="P50" s="89" t="n">
        <f aca="false">ROUND((O50*(1-F$9)),2)</f>
        <v>1306.51</v>
      </c>
    </row>
    <row r="51" customFormat="false" ht="34.25" hidden="false" customHeight="true" outlineLevel="0" collapsed="false">
      <c r="A51" s="86" t="s">
        <v>128</v>
      </c>
      <c r="B51" s="95" t="s">
        <v>129</v>
      </c>
      <c r="C51" s="96" t="s">
        <v>67</v>
      </c>
      <c r="D51" s="97" t="n">
        <v>246.99</v>
      </c>
      <c r="E51" s="98" t="n">
        <v>5.78</v>
      </c>
      <c r="F51" s="89" t="n">
        <f aca="false">ROUND((H51/D51),2)</f>
        <v>7.45</v>
      </c>
      <c r="G51" s="90" t="n">
        <v>1427.6</v>
      </c>
      <c r="H51" s="89" t="n">
        <f aca="false">ROUND((N51*(G51/M51)),2)</f>
        <v>1839.03</v>
      </c>
      <c r="I51" s="88" t="n">
        <v>89.31</v>
      </c>
      <c r="J51" s="89" t="n">
        <f aca="false">ROUND((L51/D51),2)</f>
        <v>115.05</v>
      </c>
      <c r="K51" s="90" t="n">
        <v>22058.67</v>
      </c>
      <c r="L51" s="89" t="n">
        <f aca="false">ROUND((N51*(K51/M51)),2)</f>
        <v>28415.98</v>
      </c>
      <c r="M51" s="90" t="n">
        <v>23486.27</v>
      </c>
      <c r="N51" s="89" t="n">
        <f aca="false">ROUND((P51/(1+F$4)),2)</f>
        <v>30255.01</v>
      </c>
      <c r="O51" s="90" t="n">
        <v>30255.01</v>
      </c>
      <c r="P51" s="89" t="n">
        <f aca="false">ROUND((O51*(1-F$9)),2)</f>
        <v>30255.01</v>
      </c>
    </row>
    <row r="52" customFormat="false" ht="31.05" hidden="false" customHeight="true" outlineLevel="0" collapsed="false">
      <c r="A52" s="86" t="s">
        <v>130</v>
      </c>
      <c r="B52" s="100" t="s">
        <v>131</v>
      </c>
      <c r="C52" s="101" t="s">
        <v>67</v>
      </c>
      <c r="D52" s="102" t="n">
        <v>239.45</v>
      </c>
      <c r="E52" s="88" t="n">
        <v>6.14</v>
      </c>
      <c r="F52" s="89" t="n">
        <f aca="false">ROUND((H52/D52),2)</f>
        <v>7.91</v>
      </c>
      <c r="G52" s="90" t="n">
        <v>1470.22</v>
      </c>
      <c r="H52" s="89" t="n">
        <f aca="false">ROUND((N52*(G52/M52)),2)</f>
        <v>1893.94</v>
      </c>
      <c r="I52" s="88" t="n">
        <v>99.22</v>
      </c>
      <c r="J52" s="89" t="n">
        <f aca="false">ROUND((L52/D52),2)</f>
        <v>127.82</v>
      </c>
      <c r="K52" s="90" t="n">
        <v>23758.22</v>
      </c>
      <c r="L52" s="89" t="n">
        <f aca="false">ROUND((N52*(K52/M52)),2)</f>
        <v>30605.33</v>
      </c>
      <c r="M52" s="90" t="n">
        <v>25228.44</v>
      </c>
      <c r="N52" s="89" t="n">
        <f aca="false">ROUND((P52/(1+F$4)),2)</f>
        <v>32499.27</v>
      </c>
      <c r="O52" s="90" t="n">
        <v>32499.27</v>
      </c>
      <c r="P52" s="89" t="n">
        <f aca="false">ROUND((O52*(1-F$9)),2)</f>
        <v>32499.27</v>
      </c>
    </row>
    <row r="53" customFormat="false" ht="32.1" hidden="false" customHeight="true" outlineLevel="0" collapsed="false">
      <c r="A53" s="86" t="s">
        <v>132</v>
      </c>
      <c r="B53" s="100" t="s">
        <v>133</v>
      </c>
      <c r="C53" s="101" t="s">
        <v>56</v>
      </c>
      <c r="D53" s="102" t="n">
        <v>1596.32</v>
      </c>
      <c r="E53" s="88" t="n">
        <v>8.45</v>
      </c>
      <c r="F53" s="89" t="n">
        <f aca="false">ROUND((H53/D53),2)</f>
        <v>10.89</v>
      </c>
      <c r="G53" s="90" t="n">
        <v>13488.9</v>
      </c>
      <c r="H53" s="89" t="n">
        <f aca="false">ROUND((N53*(G53/M53)),2)</f>
        <v>17376.4</v>
      </c>
      <c r="I53" s="88" t="n">
        <v>43.37</v>
      </c>
      <c r="J53" s="89" t="n">
        <f aca="false">ROUND((L53/D53),2)</f>
        <v>55.87</v>
      </c>
      <c r="K53" s="90" t="n">
        <v>69232.39</v>
      </c>
      <c r="L53" s="89" t="n">
        <f aca="false">ROUND((N53*(K53/M53)),2)</f>
        <v>89185.16</v>
      </c>
      <c r="M53" s="90" t="n">
        <v>82721.29</v>
      </c>
      <c r="N53" s="89" t="n">
        <f aca="false">ROUND((P53/(1+F$4)),2)</f>
        <v>106561.56</v>
      </c>
      <c r="O53" s="90" t="n">
        <v>106561.56</v>
      </c>
      <c r="P53" s="89" t="n">
        <f aca="false">ROUND((O53*(1-F$9)),2)</f>
        <v>106561.56</v>
      </c>
    </row>
    <row r="54" customFormat="false" ht="20.4" hidden="false" customHeight="true" outlineLevel="0" collapsed="false">
      <c r="A54" s="92" t="s">
        <v>134</v>
      </c>
      <c r="B54" s="92"/>
      <c r="C54" s="92"/>
      <c r="D54" s="92"/>
      <c r="E54" s="92"/>
      <c r="F54" s="92" t="e">
        <f aca="false">ROUND((H54/D54),2)</f>
        <v>#DIV/0!</v>
      </c>
      <c r="G54" s="92"/>
      <c r="H54" s="92" t="n">
        <f aca="false">ROUND((N54*(G54/M54)),2)</f>
        <v>0</v>
      </c>
      <c r="I54" s="92"/>
      <c r="J54" s="92" t="e">
        <f aca="false">ROUND((L54/D54),2)</f>
        <v>#DIV/0!</v>
      </c>
      <c r="K54" s="92"/>
      <c r="L54" s="92" t="n">
        <f aca="false">ROUND((N54*(K54/M54)),2)</f>
        <v>0</v>
      </c>
      <c r="M54" s="93" t="n">
        <f aca="false">SUM(M49:M53)</f>
        <v>133201.76</v>
      </c>
      <c r="N54" s="109" t="n">
        <f aca="false">SUM(N49:N53)</f>
        <v>171590.48</v>
      </c>
      <c r="O54" s="93" t="n">
        <f aca="false">SUM(O49:O53)</f>
        <v>171590.48</v>
      </c>
      <c r="P54" s="109" t="n">
        <f aca="false">SUM(P49:P53)</f>
        <v>171590.48</v>
      </c>
    </row>
    <row r="55" customFormat="false" ht="15" hidden="false" customHeight="false" outlineLevel="0" collapsed="false">
      <c r="A55" s="99" t="n">
        <v>5</v>
      </c>
      <c r="B55" s="108" t="s">
        <v>135</v>
      </c>
      <c r="C55" s="108"/>
      <c r="D55" s="108"/>
      <c r="E55" s="108"/>
      <c r="F55" s="108" t="e">
        <f aca="false">ROUND((H55/D55),2)</f>
        <v>#DIV/0!</v>
      </c>
      <c r="G55" s="108"/>
      <c r="H55" s="108" t="e">
        <f aca="false">ROUND((N55*(G55/M55)),2)</f>
        <v>#DIV/0!</v>
      </c>
      <c r="I55" s="108"/>
      <c r="J55" s="108" t="e">
        <f aca="false">ROUND((L55/D55),2)</f>
        <v>#VALUE!</v>
      </c>
      <c r="K55" s="108"/>
      <c r="L55" s="108" t="s">
        <v>25</v>
      </c>
      <c r="M55" s="108"/>
      <c r="N55" s="108" t="n">
        <f aca="false">ROUND((P55/(1+F$5)),2)</f>
        <v>0</v>
      </c>
      <c r="O55" s="108"/>
      <c r="P55" s="108" t="n">
        <f aca="false">ROUND((O55*(1-F$10)),2)</f>
        <v>0</v>
      </c>
    </row>
    <row r="56" customFormat="false" ht="47.1" hidden="false" customHeight="true" outlineLevel="0" collapsed="false">
      <c r="A56" s="86" t="s">
        <v>136</v>
      </c>
      <c r="B56" s="100" t="s">
        <v>137</v>
      </c>
      <c r="C56" s="101" t="s">
        <v>56</v>
      </c>
      <c r="D56" s="102" t="n">
        <v>218.53</v>
      </c>
      <c r="E56" s="88" t="n">
        <v>7.28</v>
      </c>
      <c r="F56" s="89" t="n">
        <f aca="false">ROUND((H56/D56),2)</f>
        <v>9.38</v>
      </c>
      <c r="G56" s="90" t="n">
        <v>1590.89</v>
      </c>
      <c r="H56" s="89" t="n">
        <f aca="false">ROUND((N56*(G56/M56)),2)</f>
        <v>2049.38</v>
      </c>
      <c r="I56" s="88" t="n">
        <v>37.62</v>
      </c>
      <c r="J56" s="89" t="n">
        <f aca="false">ROUND((L56/D56),2)</f>
        <v>48.46</v>
      </c>
      <c r="K56" s="90" t="n">
        <v>8221.09</v>
      </c>
      <c r="L56" s="89" t="n">
        <f aca="false">ROUND((N56*(K56/M56)),2)</f>
        <v>10590.41</v>
      </c>
      <c r="M56" s="90" t="n">
        <v>9811.98</v>
      </c>
      <c r="N56" s="89" t="n">
        <f aca="false">ROUND((P56/(1+F$4)),2)</f>
        <v>12639.79</v>
      </c>
      <c r="O56" s="90" t="n">
        <v>12639.79</v>
      </c>
      <c r="P56" s="89" t="n">
        <f aca="false">ROUND((O56*(1-F$9)),2)</f>
        <v>12639.79</v>
      </c>
    </row>
    <row r="57" customFormat="false" ht="51.4" hidden="false" customHeight="true" outlineLevel="0" collapsed="false">
      <c r="A57" s="86" t="s">
        <v>138</v>
      </c>
      <c r="B57" s="100" t="s">
        <v>139</v>
      </c>
      <c r="C57" s="101" t="s">
        <v>81</v>
      </c>
      <c r="D57" s="102" t="n">
        <v>347.17</v>
      </c>
      <c r="E57" s="88" t="n">
        <v>11.56</v>
      </c>
      <c r="F57" s="89" t="n">
        <f aca="false">ROUND((H57/D57),2)</f>
        <v>14.89</v>
      </c>
      <c r="G57" s="90" t="n">
        <v>4013.28</v>
      </c>
      <c r="H57" s="89" t="n">
        <f aca="false">ROUND((N57*(G57/M57)),2)</f>
        <v>5169.91</v>
      </c>
      <c r="I57" s="88" t="n">
        <v>20.15</v>
      </c>
      <c r="J57" s="89" t="n">
        <f aca="false">ROUND((L57/D57),2)</f>
        <v>25.96</v>
      </c>
      <c r="K57" s="90" t="n">
        <v>6995.47</v>
      </c>
      <c r="L57" s="89" t="n">
        <f aca="false">ROUND((N57*(K57/M57)),2)</f>
        <v>9011.56</v>
      </c>
      <c r="M57" s="90" t="n">
        <v>11008.75</v>
      </c>
      <c r="N57" s="89" t="n">
        <f aca="false">ROUND((P57/(1+F$4)),2)</f>
        <v>14181.47</v>
      </c>
      <c r="O57" s="90" t="n">
        <v>14181.47</v>
      </c>
      <c r="P57" s="89" t="n">
        <f aca="false">ROUND((O57*(1-F$9)),2)</f>
        <v>14181.47</v>
      </c>
    </row>
    <row r="58" customFormat="false" ht="55.7" hidden="false" customHeight="true" outlineLevel="0" collapsed="false">
      <c r="A58" s="86" t="s">
        <v>140</v>
      </c>
      <c r="B58" s="100" t="s">
        <v>141</v>
      </c>
      <c r="C58" s="101" t="s">
        <v>81</v>
      </c>
      <c r="D58" s="102" t="n">
        <v>13.39</v>
      </c>
      <c r="E58" s="88" t="n">
        <v>14.13</v>
      </c>
      <c r="F58" s="89" t="n">
        <f aca="false">ROUND((H58/D58),2)</f>
        <v>18.2</v>
      </c>
      <c r="G58" s="90" t="n">
        <v>189.2</v>
      </c>
      <c r="H58" s="89" t="n">
        <f aca="false">ROUND((N58*(G58/M58)),2)</f>
        <v>243.72</v>
      </c>
      <c r="I58" s="88" t="n">
        <v>20.55</v>
      </c>
      <c r="J58" s="89" t="n">
        <f aca="false">ROUND((L58/D58),2)</f>
        <v>26.47</v>
      </c>
      <c r="K58" s="90" t="n">
        <v>275.16</v>
      </c>
      <c r="L58" s="89" t="n">
        <f aca="false">ROUND((N58*(K58/M58)),2)</f>
        <v>354.46</v>
      </c>
      <c r="M58" s="90" t="n">
        <v>464.36</v>
      </c>
      <c r="N58" s="89" t="n">
        <f aca="false">ROUND((P58/(1+F$4)),2)</f>
        <v>598.18</v>
      </c>
      <c r="O58" s="90" t="n">
        <v>598.18</v>
      </c>
      <c r="P58" s="89" t="n">
        <f aca="false">ROUND((O58*(1-F$9)),2)</f>
        <v>598.18</v>
      </c>
    </row>
    <row r="59" customFormat="false" ht="40.7" hidden="false" customHeight="true" outlineLevel="0" collapsed="false">
      <c r="A59" s="86" t="s">
        <v>142</v>
      </c>
      <c r="B59" s="100" t="s">
        <v>143</v>
      </c>
      <c r="C59" s="101" t="s">
        <v>67</v>
      </c>
      <c r="D59" s="102" t="n">
        <v>15.89</v>
      </c>
      <c r="E59" s="88" t="n">
        <v>0.29</v>
      </c>
      <c r="F59" s="89" t="n">
        <f aca="false">ROUND((H59/D59),2)</f>
        <v>0.37</v>
      </c>
      <c r="G59" s="90" t="n">
        <v>4.6</v>
      </c>
      <c r="H59" s="89" t="n">
        <f aca="false">ROUND((N59*(G59/M59)),2)</f>
        <v>5.93</v>
      </c>
      <c r="I59" s="88" t="n">
        <v>0.74</v>
      </c>
      <c r="J59" s="89" t="n">
        <f aca="false">ROUND((L59/D59),2)</f>
        <v>0.95</v>
      </c>
      <c r="K59" s="90" t="n">
        <v>11.75</v>
      </c>
      <c r="L59" s="89" t="n">
        <f aca="false">ROUND((N59*(K59/M59)),2)</f>
        <v>15.13</v>
      </c>
      <c r="M59" s="90" t="n">
        <v>16.35</v>
      </c>
      <c r="N59" s="89" t="n">
        <f aca="false">ROUND((P59/(1+F$4)),2)</f>
        <v>21.06</v>
      </c>
      <c r="O59" s="90" t="n">
        <v>21.06</v>
      </c>
      <c r="P59" s="89" t="n">
        <f aca="false">ROUND((O59*(1-F$9)),2)</f>
        <v>21.06</v>
      </c>
    </row>
    <row r="60" customFormat="false" ht="27.85" hidden="false" customHeight="true" outlineLevel="0" collapsed="false">
      <c r="A60" s="86" t="s">
        <v>142</v>
      </c>
      <c r="B60" s="110" t="s">
        <v>144</v>
      </c>
      <c r="C60" s="101" t="s">
        <v>67</v>
      </c>
      <c r="D60" s="102" t="n">
        <v>15.89</v>
      </c>
      <c r="E60" s="88" t="n">
        <v>35.75</v>
      </c>
      <c r="F60" s="89" t="n">
        <f aca="false">ROUND((H60/D60),2)</f>
        <v>46.05</v>
      </c>
      <c r="G60" s="90" t="n">
        <v>568.06</v>
      </c>
      <c r="H60" s="89" t="n">
        <f aca="false">ROUND((N60*(G60/M60)),2)</f>
        <v>731.77</v>
      </c>
      <c r="I60" s="88" t="n">
        <v>66</v>
      </c>
      <c r="J60" s="89" t="n">
        <f aca="false">ROUND((L60/D60),2)</f>
        <v>85.02</v>
      </c>
      <c r="K60" s="90" t="n">
        <v>1048.74</v>
      </c>
      <c r="L60" s="89" t="n">
        <f aca="false">ROUND((N60*(K60/M60)),2)</f>
        <v>1350.99</v>
      </c>
      <c r="M60" s="90" t="n">
        <v>1616.8</v>
      </c>
      <c r="N60" s="89" t="n">
        <f aca="false">ROUND((P60/(1+F$4)),2)</f>
        <v>2082.76</v>
      </c>
      <c r="O60" s="90" t="n">
        <v>2082.76</v>
      </c>
      <c r="P60" s="89" t="n">
        <f aca="false">ROUND((O60*(1-F$9)),2)</f>
        <v>2082.76</v>
      </c>
    </row>
    <row r="61" customFormat="false" ht="40.7" hidden="false" customHeight="true" outlineLevel="0" collapsed="false">
      <c r="A61" s="86" t="s">
        <v>145</v>
      </c>
      <c r="B61" s="110" t="s">
        <v>146</v>
      </c>
      <c r="C61" s="101" t="s">
        <v>67</v>
      </c>
      <c r="D61" s="102" t="n">
        <v>3.79</v>
      </c>
      <c r="E61" s="88" t="n">
        <v>241.92</v>
      </c>
      <c r="F61" s="89" t="n">
        <f aca="false">ROUND((H61/D61),2)</f>
        <v>311.64</v>
      </c>
      <c r="G61" s="90" t="n">
        <v>916.87</v>
      </c>
      <c r="H61" s="89" t="n">
        <f aca="false">ROUND((N61*(G61/M61)),2)</f>
        <v>1181.11</v>
      </c>
      <c r="I61" s="88" t="n">
        <v>51.93</v>
      </c>
      <c r="J61" s="89" t="n">
        <f aca="false">ROUND((L61/D61),2)</f>
        <v>66.89</v>
      </c>
      <c r="K61" s="90" t="n">
        <v>196.81</v>
      </c>
      <c r="L61" s="89" t="n">
        <f aca="false">ROUND((N61*(K61/M61)),2)</f>
        <v>253.53</v>
      </c>
      <c r="M61" s="90" t="n">
        <v>1113.68</v>
      </c>
      <c r="N61" s="89" t="n">
        <f aca="false">ROUND((P61/(1+F$4)),2)</f>
        <v>1434.64</v>
      </c>
      <c r="O61" s="90" t="n">
        <v>1434.64</v>
      </c>
      <c r="P61" s="89" t="n">
        <f aca="false">ROUND((O61*(1-F$9)),2)</f>
        <v>1434.64</v>
      </c>
    </row>
    <row r="62" customFormat="false" ht="33.2" hidden="false" customHeight="true" outlineLevel="0" collapsed="false">
      <c r="A62" s="86" t="s">
        <v>147</v>
      </c>
      <c r="B62" s="110" t="s">
        <v>148</v>
      </c>
      <c r="C62" s="101" t="s">
        <v>56</v>
      </c>
      <c r="D62" s="102" t="n">
        <v>46.31</v>
      </c>
      <c r="E62" s="88" t="n">
        <v>32.95</v>
      </c>
      <c r="F62" s="89" t="n">
        <f aca="false">ROUND((H62/D62),2)</f>
        <v>42.45</v>
      </c>
      <c r="G62" s="90" t="n">
        <v>1525.91</v>
      </c>
      <c r="H62" s="89" t="n">
        <f aca="false">ROUND((N62*(G62/M62)),2)</f>
        <v>1965.68</v>
      </c>
      <c r="I62" s="88" t="n">
        <v>32.1</v>
      </c>
      <c r="J62" s="89" t="n">
        <f aca="false">ROUND((L62/D62),2)</f>
        <v>41.35</v>
      </c>
      <c r="K62" s="90" t="n">
        <v>1486.55</v>
      </c>
      <c r="L62" s="89" t="n">
        <f aca="false">ROUND((N62*(K62/M62)),2)</f>
        <v>1914.97</v>
      </c>
      <c r="M62" s="90" t="n">
        <v>3012.46</v>
      </c>
      <c r="N62" s="89" t="n">
        <f aca="false">ROUND((P62/(1+F$4)),2)</f>
        <v>3880.65</v>
      </c>
      <c r="O62" s="90" t="n">
        <v>3880.65</v>
      </c>
      <c r="P62" s="89" t="n">
        <f aca="false">ROUND((O62*(1-F$9)),2)</f>
        <v>3880.65</v>
      </c>
    </row>
    <row r="63" customFormat="false" ht="17.1" hidden="false" customHeight="true" outlineLevel="0" collapsed="false">
      <c r="A63" s="86" t="s">
        <v>149</v>
      </c>
      <c r="B63" s="110" t="s">
        <v>150</v>
      </c>
      <c r="C63" s="101" t="s">
        <v>81</v>
      </c>
      <c r="D63" s="102" t="n">
        <v>17.15</v>
      </c>
      <c r="E63" s="88" t="n">
        <v>13.1</v>
      </c>
      <c r="F63" s="89" t="n">
        <f aca="false">ROUND((H63/D63),2)</f>
        <v>16.88</v>
      </c>
      <c r="G63" s="90" t="n">
        <v>224.66</v>
      </c>
      <c r="H63" s="89" t="n">
        <f aca="false">ROUND((N63*(G63/M63)),2)</f>
        <v>289.41</v>
      </c>
      <c r="I63" s="88" t="n">
        <v>326.56</v>
      </c>
      <c r="J63" s="89" t="n">
        <f aca="false">ROUND((L63/D63),2)</f>
        <v>420.67</v>
      </c>
      <c r="K63" s="90" t="n">
        <v>5600.5</v>
      </c>
      <c r="L63" s="89" t="n">
        <f aca="false">ROUND((N63*(K63/M63)),2)</f>
        <v>7214.56</v>
      </c>
      <c r="M63" s="90" t="n">
        <v>5825.16</v>
      </c>
      <c r="N63" s="89" t="n">
        <f aca="false">ROUND((P63/(1+F$4)),2)</f>
        <v>7503.97</v>
      </c>
      <c r="O63" s="90" t="n">
        <v>7503.97</v>
      </c>
      <c r="P63" s="89" t="n">
        <f aca="false">ROUND((O63*(1-F$9)),2)</f>
        <v>7503.97</v>
      </c>
    </row>
    <row r="64" customFormat="false" ht="23.55" hidden="false" customHeight="true" outlineLevel="0" collapsed="false">
      <c r="A64" s="86" t="s">
        <v>151</v>
      </c>
      <c r="B64" s="110" t="s">
        <v>152</v>
      </c>
      <c r="C64" s="101" t="s">
        <v>56</v>
      </c>
      <c r="D64" s="102" t="n">
        <v>18.87</v>
      </c>
      <c r="E64" s="88" t="n">
        <v>169.12</v>
      </c>
      <c r="F64" s="89" t="n">
        <f aca="false">ROUND((H64/D64),2)</f>
        <v>217.86</v>
      </c>
      <c r="G64" s="90" t="n">
        <v>3191.29</v>
      </c>
      <c r="H64" s="89" t="n">
        <f aca="false">ROUND((N64*(G64/M64)),2)</f>
        <v>4111.02</v>
      </c>
      <c r="I64" s="88" t="n">
        <v>135.85</v>
      </c>
      <c r="J64" s="89" t="n">
        <f aca="false">ROUND((L64/D64),2)</f>
        <v>175</v>
      </c>
      <c r="K64" s="90" t="n">
        <v>2563.48</v>
      </c>
      <c r="L64" s="89" t="n">
        <f aca="false">ROUND((N64*(K64/M64)),2)</f>
        <v>3302.27</v>
      </c>
      <c r="M64" s="90" t="n">
        <v>5754.77</v>
      </c>
      <c r="N64" s="89" t="n">
        <f aca="false">ROUND((P64/(1+F$4)),2)</f>
        <v>7413.29</v>
      </c>
      <c r="O64" s="90" t="n">
        <v>7413.29</v>
      </c>
      <c r="P64" s="89" t="n">
        <f aca="false">ROUND((O64*(1-F$9)),2)</f>
        <v>7413.29</v>
      </c>
    </row>
    <row r="65" customFormat="false" ht="20.4" hidden="false" customHeight="true" outlineLevel="0" collapsed="false">
      <c r="A65" s="92" t="s">
        <v>153</v>
      </c>
      <c r="B65" s="92"/>
      <c r="C65" s="92"/>
      <c r="D65" s="92"/>
      <c r="E65" s="92"/>
      <c r="F65" s="92" t="e">
        <f aca="false">ROUND((H65/D65),2)</f>
        <v>#DIV/0!</v>
      </c>
      <c r="G65" s="92"/>
      <c r="H65" s="92" t="n">
        <f aca="false">ROUND((N65*(G65/M65)),2)</f>
        <v>0</v>
      </c>
      <c r="I65" s="92"/>
      <c r="J65" s="92" t="e">
        <f aca="false">ROUND((L65/D65),2)</f>
        <v>#DIV/0!</v>
      </c>
      <c r="K65" s="92"/>
      <c r="L65" s="92" t="n">
        <f aca="false">ROUND((N65*(K65/M65)),2)</f>
        <v>0</v>
      </c>
      <c r="M65" s="93" t="n">
        <f aca="false">SUM(M56:M64)</f>
        <v>38624.31</v>
      </c>
      <c r="N65" s="94" t="n">
        <f aca="false">SUM(N56:N64)</f>
        <v>49755.81</v>
      </c>
      <c r="O65" s="93" t="n">
        <f aca="false">SUM(O56:O64)</f>
        <v>49755.81</v>
      </c>
      <c r="P65" s="94" t="n">
        <f aca="false">SUM(P56:P64)</f>
        <v>49755.81</v>
      </c>
    </row>
    <row r="66" customFormat="false" ht="14.4" hidden="false" customHeight="true" outlineLevel="0" collapsed="false">
      <c r="A66" s="99" t="n">
        <v>6</v>
      </c>
      <c r="B66" s="108" t="s">
        <v>154</v>
      </c>
      <c r="C66" s="108"/>
      <c r="D66" s="108"/>
      <c r="E66" s="108"/>
      <c r="F66" s="108" t="e">
        <f aca="false">ROUND((H66/D66),2)</f>
        <v>#DIV/0!</v>
      </c>
      <c r="G66" s="108"/>
      <c r="H66" s="108" t="e">
        <f aca="false">ROUND((N66*(G66/M66)),2)</f>
        <v>#DIV/0!</v>
      </c>
      <c r="I66" s="108"/>
      <c r="J66" s="108" t="e">
        <f aca="false">ROUND((L66/D66),2)</f>
        <v>#VALUE!</v>
      </c>
      <c r="K66" s="108"/>
      <c r="L66" s="108" t="s">
        <v>25</v>
      </c>
      <c r="M66" s="108"/>
      <c r="N66" s="108" t="n">
        <f aca="false">ROUND((P66/(1+F$5)),2)</f>
        <v>0</v>
      </c>
      <c r="O66" s="108"/>
      <c r="P66" s="108" t="n">
        <f aca="false">ROUND((O66*(1-F$10)),2)</f>
        <v>0</v>
      </c>
    </row>
    <row r="67" customFormat="false" ht="33.2" hidden="false" customHeight="true" outlineLevel="0" collapsed="false">
      <c r="A67" s="86" t="s">
        <v>155</v>
      </c>
      <c r="B67" s="110" t="s">
        <v>156</v>
      </c>
      <c r="C67" s="101" t="s">
        <v>56</v>
      </c>
      <c r="D67" s="102" t="n">
        <v>27.76</v>
      </c>
      <c r="E67" s="88" t="n">
        <v>0.7</v>
      </c>
      <c r="F67" s="89" t="n">
        <f aca="false">ROUND((H67/D67),2)</f>
        <v>0.9</v>
      </c>
      <c r="G67" s="90" t="n">
        <v>19.43</v>
      </c>
      <c r="H67" s="89" t="n">
        <f aca="false">ROUND((N67*(G67/M67)),2)</f>
        <v>25.03</v>
      </c>
      <c r="I67" s="88" t="n">
        <v>19.64</v>
      </c>
      <c r="J67" s="89" t="n">
        <f aca="false">ROUND((L67/D67),2)</f>
        <v>25.3</v>
      </c>
      <c r="K67" s="90" t="n">
        <v>545.2</v>
      </c>
      <c r="L67" s="89" t="n">
        <f aca="false">ROUND((N67*(K67/M67)),2)</f>
        <v>702.32</v>
      </c>
      <c r="M67" s="90" t="n">
        <v>564.63</v>
      </c>
      <c r="N67" s="89" t="n">
        <f aca="false">ROUND((P67/(1+F$4)),2)</f>
        <v>727.35</v>
      </c>
      <c r="O67" s="90" t="n">
        <v>727.35</v>
      </c>
      <c r="P67" s="89" t="n">
        <f aca="false">ROUND((O67*(1-F$9)),2)</f>
        <v>727.35</v>
      </c>
    </row>
    <row r="68" customFormat="false" ht="15" hidden="false" customHeight="false" outlineLevel="0" collapsed="false">
      <c r="A68" s="86" t="s">
        <v>157</v>
      </c>
      <c r="B68" s="110" t="s">
        <v>158</v>
      </c>
      <c r="C68" s="101" t="s">
        <v>107</v>
      </c>
      <c r="D68" s="102" t="n">
        <v>4</v>
      </c>
      <c r="E68" s="88" t="n">
        <v>28.24</v>
      </c>
      <c r="F68" s="89" t="n">
        <f aca="false">ROUND((H68/D68),2)</f>
        <v>36.38</v>
      </c>
      <c r="G68" s="90" t="n">
        <v>112.96</v>
      </c>
      <c r="H68" s="89" t="n">
        <f aca="false">ROUND((N68*(G68/M68)),2)</f>
        <v>145.51</v>
      </c>
      <c r="I68" s="88" t="n">
        <v>214.47</v>
      </c>
      <c r="J68" s="89" t="n">
        <f aca="false">ROUND((L68/D68),2)</f>
        <v>276.28</v>
      </c>
      <c r="K68" s="90" t="n">
        <v>857.88</v>
      </c>
      <c r="L68" s="89" t="n">
        <f aca="false">ROUND((N68*(K68/M68)),2)</f>
        <v>1105.12</v>
      </c>
      <c r="M68" s="90" t="n">
        <v>970.84</v>
      </c>
      <c r="N68" s="89" t="n">
        <f aca="false">ROUND((P68/(1+F$4)),2)</f>
        <v>1250.63</v>
      </c>
      <c r="O68" s="90" t="n">
        <v>1250.63</v>
      </c>
      <c r="P68" s="89" t="n">
        <f aca="false">ROUND((O68*(1-F$9)),2)</f>
        <v>1250.63</v>
      </c>
    </row>
    <row r="69" customFormat="false" ht="19.25" hidden="false" customHeight="true" outlineLevel="0" collapsed="false">
      <c r="A69" s="86" t="s">
        <v>159</v>
      </c>
      <c r="B69" s="110" t="s">
        <v>160</v>
      </c>
      <c r="C69" s="101" t="s">
        <v>56</v>
      </c>
      <c r="D69" s="102" t="n">
        <v>0.13</v>
      </c>
      <c r="E69" s="88" t="n">
        <v>59.88</v>
      </c>
      <c r="F69" s="89" t="n">
        <f aca="false">ROUND((H69/D69),2)</f>
        <v>77.08</v>
      </c>
      <c r="G69" s="90" t="n">
        <v>7.78</v>
      </c>
      <c r="H69" s="89" t="n">
        <f aca="false">ROUND((N69*(G69/M69)),2)</f>
        <v>10.02</v>
      </c>
      <c r="I69" s="88" t="n">
        <v>158.74</v>
      </c>
      <c r="J69" s="89" t="n">
        <f aca="false">ROUND((L69/D69),2)</f>
        <v>204.38</v>
      </c>
      <c r="K69" s="90" t="n">
        <v>20.63</v>
      </c>
      <c r="L69" s="89" t="n">
        <f aca="false">ROUND((N69*(K69/M69)),2)</f>
        <v>26.57</v>
      </c>
      <c r="M69" s="90" t="n">
        <v>28.41</v>
      </c>
      <c r="N69" s="89" t="n">
        <f aca="false">ROUND((P69/(1+F$4)),2)</f>
        <v>36.59</v>
      </c>
      <c r="O69" s="90" t="n">
        <v>36.59</v>
      </c>
      <c r="P69" s="89" t="n">
        <f aca="false">ROUND((O69*(1-F$9)),2)</f>
        <v>36.59</v>
      </c>
    </row>
    <row r="70" customFormat="false" ht="17.1" hidden="false" customHeight="true" outlineLevel="0" collapsed="false">
      <c r="A70" s="86" t="s">
        <v>161</v>
      </c>
      <c r="B70" s="110" t="s">
        <v>162</v>
      </c>
      <c r="C70" s="101" t="s">
        <v>56</v>
      </c>
      <c r="D70" s="102" t="n">
        <v>1.75</v>
      </c>
      <c r="E70" s="88" t="n">
        <v>59.88</v>
      </c>
      <c r="F70" s="89" t="n">
        <f aca="false">ROUND((H70/D70),2)</f>
        <v>77.14</v>
      </c>
      <c r="G70" s="90" t="n">
        <v>104.79</v>
      </c>
      <c r="H70" s="89" t="n">
        <f aca="false">ROUND((N70*(G70/M70)),2)</f>
        <v>134.99</v>
      </c>
      <c r="I70" s="88" t="n">
        <v>158.74</v>
      </c>
      <c r="J70" s="89" t="n">
        <f aca="false">ROUND((L70/D70),2)</f>
        <v>204.48</v>
      </c>
      <c r="K70" s="90" t="n">
        <v>277.79</v>
      </c>
      <c r="L70" s="89" t="n">
        <f aca="false">ROUND((N70*(K70/M70)),2)</f>
        <v>357.84</v>
      </c>
      <c r="M70" s="90" t="n">
        <v>382.58</v>
      </c>
      <c r="N70" s="89" t="n">
        <f aca="false">ROUND((P70/(1+F$4)),2)</f>
        <v>492.83</v>
      </c>
      <c r="O70" s="90" t="n">
        <v>492.83</v>
      </c>
      <c r="P70" s="89" t="n">
        <f aca="false">ROUND((O70*(1-F$9)),2)</f>
        <v>492.83</v>
      </c>
    </row>
    <row r="71" customFormat="false" ht="20.4" hidden="false" customHeight="true" outlineLevel="0" collapsed="false">
      <c r="A71" s="92" t="s">
        <v>163</v>
      </c>
      <c r="B71" s="92"/>
      <c r="C71" s="92"/>
      <c r="D71" s="92"/>
      <c r="E71" s="92"/>
      <c r="F71" s="92" t="e">
        <f aca="false">ROUND((H71/D71),2)</f>
        <v>#DIV/0!</v>
      </c>
      <c r="G71" s="92"/>
      <c r="H71" s="92" t="n">
        <f aca="false">ROUND((N71*(G71/M71)),2)</f>
        <v>0</v>
      </c>
      <c r="I71" s="92"/>
      <c r="J71" s="92" t="e">
        <f aca="false">ROUND((L71/D71),2)</f>
        <v>#DIV/0!</v>
      </c>
      <c r="K71" s="92"/>
      <c r="L71" s="92" t="n">
        <f aca="false">ROUND((N71*(K71/M71)),2)</f>
        <v>0</v>
      </c>
      <c r="M71" s="93" t="n">
        <v>1946.46</v>
      </c>
      <c r="N71" s="94" t="n">
        <f aca="false">SUM(N67:N70)</f>
        <v>2507.4</v>
      </c>
      <c r="O71" s="93" t="n">
        <v>2507.4</v>
      </c>
      <c r="P71" s="94" t="n">
        <f aca="false">SUM(P67:P70)</f>
        <v>2507.4</v>
      </c>
    </row>
    <row r="72" customFormat="false" ht="18.2" hidden="false" customHeight="true" outlineLevel="0" collapsed="false">
      <c r="A72" s="99" t="n">
        <v>7</v>
      </c>
      <c r="B72" s="108" t="s">
        <v>164</v>
      </c>
      <c r="C72" s="108"/>
      <c r="D72" s="108"/>
      <c r="E72" s="108"/>
      <c r="F72" s="108" t="e">
        <f aca="false">ROUND((H72/D72),2)</f>
        <v>#DIV/0!</v>
      </c>
      <c r="G72" s="108"/>
      <c r="H72" s="108" t="e">
        <f aca="false">ROUND((N72*(G72/M72)),2)</f>
        <v>#DIV/0!</v>
      </c>
      <c r="I72" s="108"/>
      <c r="J72" s="108" t="e">
        <f aca="false">ROUND((L72/D72),2)</f>
        <v>#VALUE!</v>
      </c>
      <c r="K72" s="108"/>
      <c r="L72" s="108" t="s">
        <v>25</v>
      </c>
      <c r="M72" s="108"/>
      <c r="N72" s="108" t="n">
        <f aca="false">ROUND((P72/(1+F$5)),2)</f>
        <v>0</v>
      </c>
      <c r="O72" s="108"/>
      <c r="P72" s="108" t="n">
        <f aca="false">ROUND((O72*(1-F$10)),2)</f>
        <v>0</v>
      </c>
    </row>
    <row r="73" customFormat="false" ht="19.25" hidden="false" customHeight="true" outlineLevel="0" collapsed="false">
      <c r="A73" s="86" t="s">
        <v>165</v>
      </c>
      <c r="B73" s="100" t="s">
        <v>166</v>
      </c>
      <c r="C73" s="101" t="s">
        <v>167</v>
      </c>
      <c r="D73" s="102" t="n">
        <v>100</v>
      </c>
      <c r="E73" s="88" t="n">
        <v>33.76</v>
      </c>
      <c r="F73" s="89" t="n">
        <f aca="false">ROUND((H73/D73),2)</f>
        <v>43.49</v>
      </c>
      <c r="G73" s="90" t="n">
        <v>3376</v>
      </c>
      <c r="H73" s="89" t="n">
        <f aca="false">ROUND((N73*(G73/M73)),2)</f>
        <v>4348.96</v>
      </c>
      <c r="I73" s="88" t="n">
        <v>0</v>
      </c>
      <c r="J73" s="89" t="n">
        <f aca="false">ROUND((L73/D73),2)</f>
        <v>0</v>
      </c>
      <c r="K73" s="90" t="n">
        <v>0</v>
      </c>
      <c r="L73" s="89" t="n">
        <f aca="false">ROUND((N73*(K73/M73)),2)</f>
        <v>0</v>
      </c>
      <c r="M73" s="90" t="n">
        <v>3376</v>
      </c>
      <c r="N73" s="89" t="n">
        <f aca="false">ROUND((P73/(1+F$4)),2)</f>
        <v>4348.96</v>
      </c>
      <c r="O73" s="90" t="n">
        <v>4348.96</v>
      </c>
      <c r="P73" s="89" t="n">
        <f aca="false">ROUND((O73*(1-F$9)),2)</f>
        <v>4348.96</v>
      </c>
    </row>
    <row r="74" customFormat="false" ht="15" hidden="false" customHeight="false" outlineLevel="0" collapsed="false">
      <c r="A74" s="86" t="s">
        <v>168</v>
      </c>
      <c r="B74" s="100" t="s">
        <v>169</v>
      </c>
      <c r="C74" s="101" t="s">
        <v>167</v>
      </c>
      <c r="D74" s="102" t="n">
        <v>50</v>
      </c>
      <c r="E74" s="88" t="n">
        <v>72.19</v>
      </c>
      <c r="F74" s="89" t="n">
        <f aca="false">ROUND((H74/D74),2)</f>
        <v>93</v>
      </c>
      <c r="G74" s="90" t="n">
        <v>3609.5</v>
      </c>
      <c r="H74" s="89" t="n">
        <f aca="false">ROUND((N74*(G74/M74)),2)</f>
        <v>4649.75</v>
      </c>
      <c r="I74" s="88" t="n">
        <v>0</v>
      </c>
      <c r="J74" s="89" t="n">
        <f aca="false">ROUND((L74/D74),2)</f>
        <v>0</v>
      </c>
      <c r="K74" s="90" t="n">
        <v>0</v>
      </c>
      <c r="L74" s="89" t="n">
        <f aca="false">ROUND((N74*(K74/M74)),2)</f>
        <v>0</v>
      </c>
      <c r="M74" s="90" t="n">
        <v>3609.5</v>
      </c>
      <c r="N74" s="89" t="n">
        <f aca="false">ROUND((P74/(1+F$4)),2)</f>
        <v>4649.75</v>
      </c>
      <c r="O74" s="90" t="n">
        <v>4649.75</v>
      </c>
      <c r="P74" s="89" t="n">
        <f aca="false">ROUND((O74*(1-F$9)),2)</f>
        <v>4649.75</v>
      </c>
    </row>
    <row r="75" customFormat="false" ht="15" hidden="false" customHeight="false" outlineLevel="0" collapsed="false">
      <c r="A75" s="86" t="s">
        <v>170</v>
      </c>
      <c r="B75" s="100" t="s">
        <v>171</v>
      </c>
      <c r="C75" s="101" t="s">
        <v>107</v>
      </c>
      <c r="D75" s="102" t="n">
        <v>1</v>
      </c>
      <c r="E75" s="88" t="n">
        <v>1443.8</v>
      </c>
      <c r="F75" s="89" t="n">
        <f aca="false">ROUND((H75/D75),2)</f>
        <v>1859.9</v>
      </c>
      <c r="G75" s="90" t="n">
        <v>1443.8</v>
      </c>
      <c r="H75" s="89" t="n">
        <f aca="false">ROUND((N75*(G75/M75)),2)</f>
        <v>1859.9</v>
      </c>
      <c r="I75" s="88" t="n">
        <v>0</v>
      </c>
      <c r="J75" s="89" t="n">
        <f aca="false">ROUND((L75/D75),2)</f>
        <v>0</v>
      </c>
      <c r="K75" s="90" t="n">
        <v>0</v>
      </c>
      <c r="L75" s="89" t="n">
        <f aca="false">ROUND((N75*(K75/M75)),2)</f>
        <v>0</v>
      </c>
      <c r="M75" s="90" t="n">
        <v>1443.8</v>
      </c>
      <c r="N75" s="89" t="n">
        <f aca="false">ROUND((P75/(1+F$4)),2)</f>
        <v>1859.9</v>
      </c>
      <c r="O75" s="90" t="n">
        <v>1859.9</v>
      </c>
      <c r="P75" s="89" t="n">
        <f aca="false">ROUND((O75*(1-F$9)),2)</f>
        <v>1859.9</v>
      </c>
    </row>
    <row r="76" customFormat="false" ht="20.4" hidden="false" customHeight="true" outlineLevel="0" collapsed="false">
      <c r="A76" s="92" t="s">
        <v>172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3" t="n">
        <f aca="false">SUM(M73:M75)</f>
        <v>8429.3</v>
      </c>
      <c r="N76" s="94" t="n">
        <f aca="false">SUM(N73:N75)</f>
        <v>10858.61</v>
      </c>
      <c r="O76" s="93" t="n">
        <f aca="false">SUM(O73:O75)</f>
        <v>10858.61</v>
      </c>
      <c r="P76" s="93" t="n">
        <f aca="false">SUM(P73:P75)</f>
        <v>10858.61</v>
      </c>
    </row>
    <row r="77" customFormat="false" ht="15" hidden="false" customHeight="true" outlineLevel="0" collapsed="false">
      <c r="A77" s="111" t="s">
        <v>173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2" t="n">
        <v>255664.8</v>
      </c>
      <c r="N77" s="112" t="n">
        <f aca="false">N19+N26+N47+N54+N65+N71+N76</f>
        <v>329347.17</v>
      </c>
      <c r="O77" s="112" t="n">
        <v>329347.17</v>
      </c>
      <c r="P77" s="112" t="n">
        <f aca="false">P19+P26+P47+P54+P65+P71+P76</f>
        <v>329347.17</v>
      </c>
    </row>
    <row r="78" customFormat="false" ht="15" hidden="false" customHeight="true" outlineLevel="0" collapsed="false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2"/>
      <c r="N78" s="112"/>
      <c r="O78" s="112"/>
      <c r="P78" s="112"/>
    </row>
    <row r="79" customFormat="false" ht="15" hidden="false" customHeight="false" outlineLevel="0" collapsed="false">
      <c r="A79" s="113"/>
      <c r="B79" s="113"/>
      <c r="C79" s="113"/>
      <c r="D79" s="113"/>
      <c r="E79" s="114"/>
      <c r="F79" s="115" t="s">
        <v>30</v>
      </c>
      <c r="G79" s="116"/>
      <c r="H79" s="117" t="n">
        <f aca="false">'LDI OBRA'!C35</f>
        <v>0</v>
      </c>
      <c r="I79" s="118"/>
      <c r="J79" s="118"/>
      <c r="K79" s="116"/>
      <c r="L79" s="118"/>
      <c r="M79" s="116"/>
      <c r="N79" s="118"/>
      <c r="O79" s="116"/>
      <c r="P79" s="118"/>
    </row>
    <row r="80" customFormat="false" ht="15" hidden="false" customHeight="false" outlineLevel="0" collapsed="false">
      <c r="F80" s="34" t="s">
        <v>31</v>
      </c>
      <c r="H80" s="34" t="n">
        <f aca="false">'LDI OBRA'!C36</f>
        <v>0</v>
      </c>
    </row>
  </sheetData>
  <sheetProtection sheet="true" password="cde4" objects="true" scenarios="true" selectLockedCells="true"/>
  <mergeCells count="34">
    <mergeCell ref="A1:P1"/>
    <mergeCell ref="C4:D4"/>
    <mergeCell ref="J7:N7"/>
    <mergeCell ref="D8:F8"/>
    <mergeCell ref="A11:A12"/>
    <mergeCell ref="B11:B12"/>
    <mergeCell ref="C11:C12"/>
    <mergeCell ref="D11:D12"/>
    <mergeCell ref="E11:H11"/>
    <mergeCell ref="I11:L11"/>
    <mergeCell ref="M11:M12"/>
    <mergeCell ref="N11:N12"/>
    <mergeCell ref="O11:O12"/>
    <mergeCell ref="P11:P12"/>
    <mergeCell ref="B13:O13"/>
    <mergeCell ref="A19:L19"/>
    <mergeCell ref="B20:P20"/>
    <mergeCell ref="A26:L26"/>
    <mergeCell ref="B27:P27"/>
    <mergeCell ref="A47:L47"/>
    <mergeCell ref="B48:P48"/>
    <mergeCell ref="A54:L54"/>
    <mergeCell ref="B55:P55"/>
    <mergeCell ref="A65:L65"/>
    <mergeCell ref="B66:P66"/>
    <mergeCell ref="A71:L71"/>
    <mergeCell ref="B72:P72"/>
    <mergeCell ref="A76:L76"/>
    <mergeCell ref="A77:L78"/>
    <mergeCell ref="M77:M78"/>
    <mergeCell ref="N77:N78"/>
    <mergeCell ref="O77:O78"/>
    <mergeCell ref="P77:P78"/>
    <mergeCell ref="A79:D79"/>
  </mergeCells>
  <printOptions headings="false" gridLines="false" gridLinesSet="true" horizontalCentered="true" verticalCentered="false"/>
  <pageMargins left="0.39375" right="0.39375" top="0.75" bottom="0.752083333333333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&amp;C&amp;"Calibri1,Regular"Pág.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1048576"/>
  <sheetViews>
    <sheetView showFormulas="false" showGridLines="fals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C17" activeCellId="0" sqref="C17"/>
    </sheetView>
  </sheetViews>
  <sheetFormatPr defaultRowHeight="15" zeroHeight="true" outlineLevelRow="0" outlineLevelCol="0"/>
  <cols>
    <col collapsed="false" customWidth="true" hidden="false" outlineLevel="0" max="1" min="1" style="119" width="9.56"/>
    <col collapsed="false" customWidth="true" hidden="false" outlineLevel="0" max="2" min="2" style="119" width="67"/>
    <col collapsed="false" customWidth="true" hidden="false" outlineLevel="0" max="3" min="3" style="120" width="22.11"/>
    <col collapsed="false" customWidth="true" hidden="false" outlineLevel="0" max="6" min="4" style="121" width="22.11"/>
    <col collapsed="false" customWidth="true" hidden="false" outlineLevel="0" max="7" min="7" style="121" width="25.33"/>
    <col collapsed="false" customWidth="true" hidden="false" outlineLevel="0" max="8" min="8" style="121" width="9.13"/>
    <col collapsed="false" customWidth="true" hidden="false" outlineLevel="0" max="9" min="9" style="122" width="13.55"/>
    <col collapsed="false" customWidth="true" hidden="false" outlineLevel="0" max="10" min="10" style="122" width="12.1"/>
    <col collapsed="false" customWidth="true" hidden="false" outlineLevel="0" max="1025" min="11" style="122" width="9.13"/>
  </cols>
  <sheetData>
    <row r="1" s="124" customFormat="true" ht="27.85" hidden="false" customHeight="true" outlineLevel="0" collapsed="false">
      <c r="A1" s="37" t="s">
        <v>32</v>
      </c>
      <c r="B1" s="37"/>
      <c r="C1" s="37"/>
      <c r="D1" s="37"/>
      <c r="E1" s="37"/>
      <c r="F1" s="37"/>
      <c r="G1" s="37"/>
      <c r="H1" s="123"/>
      <c r="I1" s="123"/>
      <c r="J1" s="123"/>
      <c r="K1" s="123"/>
    </row>
    <row r="2" s="124" customFormat="true" ht="12.8" hidden="false" customHeight="true" outlineLevel="0" collapsed="false">
      <c r="A2" s="125"/>
      <c r="B2" s="123"/>
      <c r="C2" s="123"/>
      <c r="D2" s="123"/>
      <c r="E2" s="123"/>
      <c r="F2" s="123"/>
      <c r="G2" s="126"/>
      <c r="H2" s="123"/>
      <c r="I2" s="123"/>
      <c r="J2" s="123"/>
      <c r="K2" s="123"/>
    </row>
    <row r="3" s="124" customFormat="true" ht="21.25" hidden="false" customHeight="true" outlineLevel="0" collapsed="false">
      <c r="A3" s="125"/>
      <c r="B3" s="44" t="s">
        <v>33</v>
      </c>
      <c r="C3" s="45"/>
      <c r="D3" s="45"/>
      <c r="E3" s="45"/>
      <c r="F3" s="123"/>
      <c r="G3" s="126"/>
      <c r="H3" s="123"/>
      <c r="I3" s="123"/>
      <c r="J3" s="123"/>
      <c r="K3" s="123"/>
    </row>
    <row r="4" s="124" customFormat="true" ht="21.25" hidden="false" customHeight="true" outlineLevel="0" collapsed="false">
      <c r="A4" s="125"/>
      <c r="B4" s="48" t="s">
        <v>34</v>
      </c>
      <c r="C4" s="48"/>
      <c r="D4" s="2"/>
      <c r="E4" s="49" t="n">
        <f aca="false">'LDI OBRA'!F26</f>
        <v>0</v>
      </c>
      <c r="F4" s="123"/>
      <c r="G4" s="126"/>
      <c r="H4" s="123"/>
      <c r="I4" s="123"/>
      <c r="J4" s="123"/>
      <c r="K4" s="123"/>
    </row>
    <row r="5" s="124" customFormat="true" ht="21.25" hidden="false" customHeight="true" outlineLevel="0" collapsed="false">
      <c r="A5" s="125"/>
      <c r="B5" s="4" t="s">
        <v>35</v>
      </c>
      <c r="C5" s="22"/>
      <c r="D5" s="22"/>
      <c r="E5" s="22"/>
      <c r="F5" s="123"/>
      <c r="G5" s="126"/>
      <c r="H5" s="123"/>
      <c r="I5" s="123"/>
      <c r="J5" s="123"/>
      <c r="K5" s="123"/>
    </row>
    <row r="6" s="124" customFormat="true" ht="21.25" hidden="false" customHeight="true" outlineLevel="0" collapsed="false">
      <c r="A6" s="125"/>
      <c r="B6" s="56" t="s">
        <v>36</v>
      </c>
      <c r="C6" s="57"/>
      <c r="D6" s="57"/>
      <c r="E6" s="57"/>
      <c r="F6" s="123"/>
      <c r="G6" s="126"/>
      <c r="H6" s="123"/>
      <c r="I6" s="123"/>
      <c r="J6" s="123"/>
      <c r="K6" s="123"/>
    </row>
    <row r="7" s="124" customFormat="true" ht="21.25" hidden="false" customHeight="true" outlineLevel="0" collapsed="false">
      <c r="A7" s="125"/>
      <c r="B7" s="59" t="s">
        <v>37</v>
      </c>
      <c r="C7" s="60"/>
      <c r="D7" s="2"/>
      <c r="E7" s="61" t="str">
        <f aca="false">'LDI OBRA'!C31</f>
        <v> </v>
      </c>
      <c r="F7" s="123"/>
      <c r="G7" s="126"/>
      <c r="H7" s="123"/>
      <c r="I7" s="123"/>
      <c r="J7" s="123"/>
      <c r="K7" s="123"/>
    </row>
    <row r="8" s="124" customFormat="true" ht="21.25" hidden="false" customHeight="true" outlineLevel="0" collapsed="false">
      <c r="A8" s="127"/>
      <c r="B8" s="70" t="s">
        <v>38</v>
      </c>
      <c r="C8" s="128" t="n">
        <f aca="true">TODAY()</f>
        <v>43411</v>
      </c>
      <c r="D8" s="128"/>
      <c r="E8" s="128"/>
      <c r="F8" s="129"/>
      <c r="G8" s="130"/>
      <c r="H8" s="123"/>
      <c r="I8" s="123"/>
      <c r="J8" s="123"/>
      <c r="K8" s="123"/>
    </row>
    <row r="9" s="124" customFormat="true" ht="21" hidden="false" customHeight="true" outlineLevel="0" collapsed="false">
      <c r="A9" s="131" t="s">
        <v>40</v>
      </c>
      <c r="B9" s="132" t="s">
        <v>41</v>
      </c>
      <c r="C9" s="133" t="s">
        <v>174</v>
      </c>
      <c r="D9" s="133"/>
      <c r="E9" s="133"/>
      <c r="F9" s="133"/>
      <c r="G9" s="134" t="s">
        <v>175</v>
      </c>
    </row>
    <row r="10" s="124" customFormat="true" ht="21" hidden="false" customHeight="true" outlineLevel="0" collapsed="false">
      <c r="A10" s="131"/>
      <c r="B10" s="132"/>
      <c r="C10" s="135" t="s">
        <v>176</v>
      </c>
      <c r="D10" s="135" t="s">
        <v>177</v>
      </c>
      <c r="E10" s="135" t="s">
        <v>178</v>
      </c>
      <c r="F10" s="135" t="s">
        <v>179</v>
      </c>
      <c r="G10" s="134"/>
    </row>
    <row r="11" s="140" customFormat="true" ht="19.5" hidden="false" customHeight="true" outlineLevel="0" collapsed="false">
      <c r="A11" s="136" t="n">
        <v>1</v>
      </c>
      <c r="B11" s="137" t="s">
        <v>50</v>
      </c>
      <c r="C11" s="138" t="n">
        <v>0</v>
      </c>
      <c r="D11" s="138" t="n">
        <v>0</v>
      </c>
      <c r="E11" s="138" t="n">
        <v>0</v>
      </c>
      <c r="F11" s="138" t="n">
        <v>0</v>
      </c>
      <c r="G11" s="139" t="n">
        <f aca="false">SUM(C11:F11)</f>
        <v>0</v>
      </c>
    </row>
    <row r="12" s="144" customFormat="true" ht="27" hidden="false" customHeight="true" outlineLevel="0" collapsed="false">
      <c r="A12" s="136"/>
      <c r="B12" s="141" t="s">
        <v>180</v>
      </c>
      <c r="C12" s="142" t="n">
        <f aca="false">$G12*C11</f>
        <v>0</v>
      </c>
      <c r="D12" s="142" t="n">
        <f aca="false">$G12*D11</f>
        <v>0</v>
      </c>
      <c r="E12" s="142" t="n">
        <f aca="false">$G12*E11</f>
        <v>0</v>
      </c>
      <c r="F12" s="142" t="n">
        <f aca="false">$G12*F11</f>
        <v>0</v>
      </c>
      <c r="G12" s="143" t="n">
        <f aca="false">ORÇAMENTO!P19</f>
        <v>14583.36</v>
      </c>
    </row>
    <row r="13" s="140" customFormat="true" ht="18.75" hidden="false" customHeight="true" outlineLevel="0" collapsed="false">
      <c r="A13" s="136" t="n">
        <v>2</v>
      </c>
      <c r="B13" s="145" t="s">
        <v>64</v>
      </c>
      <c r="C13" s="138" t="n">
        <v>0</v>
      </c>
      <c r="D13" s="138" t="n">
        <v>0</v>
      </c>
      <c r="E13" s="138" t="n">
        <v>0</v>
      </c>
      <c r="F13" s="138" t="n">
        <v>0</v>
      </c>
      <c r="G13" s="139" t="n">
        <f aca="false">SUM(C13:F13)</f>
        <v>0</v>
      </c>
    </row>
    <row r="14" s="144" customFormat="true" ht="20.25" hidden="false" customHeight="true" outlineLevel="0" collapsed="false">
      <c r="A14" s="136"/>
      <c r="B14" s="146" t="s">
        <v>181</v>
      </c>
      <c r="C14" s="142" t="n">
        <f aca="false">$G14*C13</f>
        <v>0</v>
      </c>
      <c r="D14" s="142" t="n">
        <f aca="false">$G14*D13</f>
        <v>0</v>
      </c>
      <c r="E14" s="142" t="n">
        <f aca="false">$G14*E13</f>
        <v>0</v>
      </c>
      <c r="F14" s="142" t="n">
        <f aca="false">$G14*F13</f>
        <v>0</v>
      </c>
      <c r="G14" s="143" t="n">
        <f aca="false">ORÇAMENTO!P26</f>
        <v>23118.47</v>
      </c>
    </row>
    <row r="15" s="144" customFormat="true" ht="18.75" hidden="false" customHeight="true" outlineLevel="0" collapsed="false">
      <c r="A15" s="136" t="n">
        <v>3</v>
      </c>
      <c r="B15" s="145" t="s">
        <v>78</v>
      </c>
      <c r="C15" s="138" t="n">
        <v>0</v>
      </c>
      <c r="D15" s="138" t="n">
        <v>0</v>
      </c>
      <c r="E15" s="138" t="n">
        <v>0</v>
      </c>
      <c r="F15" s="138" t="n">
        <v>0</v>
      </c>
      <c r="G15" s="139" t="n">
        <f aca="false">SUM(C15:F15)</f>
        <v>0</v>
      </c>
    </row>
    <row r="16" s="144" customFormat="true" ht="20.25" hidden="false" customHeight="true" outlineLevel="0" collapsed="false">
      <c r="A16" s="136"/>
      <c r="B16" s="141" t="s">
        <v>182</v>
      </c>
      <c r="C16" s="142" t="n">
        <f aca="false">$G16*C15</f>
        <v>0</v>
      </c>
      <c r="D16" s="142" t="n">
        <f aca="false">$G16*D15</f>
        <v>0</v>
      </c>
      <c r="E16" s="142" t="n">
        <f aca="false">$G16*E15</f>
        <v>0</v>
      </c>
      <c r="F16" s="142" t="n">
        <f aca="false">$G16*F15</f>
        <v>0</v>
      </c>
      <c r="G16" s="143" t="n">
        <f aca="false">ORÇAMENTO!P47</f>
        <v>56933.04</v>
      </c>
    </row>
    <row r="17" s="140" customFormat="true" ht="18.6" hidden="false" customHeight="true" outlineLevel="0" collapsed="false">
      <c r="A17" s="136" t="n">
        <v>4</v>
      </c>
      <c r="B17" s="145" t="s">
        <v>121</v>
      </c>
      <c r="C17" s="138" t="n">
        <v>0</v>
      </c>
      <c r="D17" s="138" t="n">
        <v>0</v>
      </c>
      <c r="E17" s="138" t="n">
        <v>0</v>
      </c>
      <c r="F17" s="138" t="n">
        <v>0</v>
      </c>
      <c r="G17" s="139" t="n">
        <f aca="false">SUM(C17:F17)</f>
        <v>0</v>
      </c>
    </row>
    <row r="18" s="144" customFormat="true" ht="20.25" hidden="false" customHeight="true" outlineLevel="0" collapsed="false">
      <c r="A18" s="136"/>
      <c r="B18" s="146" t="s">
        <v>183</v>
      </c>
      <c r="C18" s="142" t="n">
        <f aca="false">$G18*C17</f>
        <v>0</v>
      </c>
      <c r="D18" s="142" t="n">
        <f aca="false">$G18*D17</f>
        <v>0</v>
      </c>
      <c r="E18" s="142" t="n">
        <f aca="false">$G18*E17</f>
        <v>0</v>
      </c>
      <c r="F18" s="142" t="n">
        <f aca="false">$G18*F17</f>
        <v>0</v>
      </c>
      <c r="G18" s="143" t="n">
        <f aca="false">ORÇAMENTO!P54</f>
        <v>171590.48</v>
      </c>
      <c r="I18" s="147"/>
    </row>
    <row r="19" s="144" customFormat="true" ht="20.25" hidden="false" customHeight="true" outlineLevel="0" collapsed="false">
      <c r="A19" s="136" t="n">
        <v>5</v>
      </c>
      <c r="B19" s="145" t="s">
        <v>135</v>
      </c>
      <c r="C19" s="138" t="n">
        <v>0</v>
      </c>
      <c r="D19" s="138" t="n">
        <v>0</v>
      </c>
      <c r="E19" s="138" t="n">
        <v>0</v>
      </c>
      <c r="F19" s="138" t="n">
        <v>0</v>
      </c>
      <c r="G19" s="139" t="n">
        <f aca="false">SUM(C19:F19)</f>
        <v>0</v>
      </c>
      <c r="I19" s="147"/>
    </row>
    <row r="20" s="144" customFormat="true" ht="20.25" hidden="false" customHeight="true" outlineLevel="0" collapsed="false">
      <c r="A20" s="136"/>
      <c r="B20" s="146" t="s">
        <v>184</v>
      </c>
      <c r="C20" s="142" t="n">
        <f aca="false">$G20*C19</f>
        <v>0</v>
      </c>
      <c r="D20" s="142" t="n">
        <f aca="false">$G20*D19</f>
        <v>0</v>
      </c>
      <c r="E20" s="142" t="n">
        <f aca="false">$G20*E19</f>
        <v>0</v>
      </c>
      <c r="F20" s="142" t="n">
        <f aca="false">$G20*F19</f>
        <v>0</v>
      </c>
      <c r="G20" s="143" t="n">
        <f aca="false">ORÇAMENTO!P65</f>
        <v>49755.81</v>
      </c>
      <c r="I20" s="147"/>
    </row>
    <row r="21" s="140" customFormat="true" ht="18.6" hidden="false" customHeight="true" outlineLevel="0" collapsed="false">
      <c r="A21" s="136" t="n">
        <v>6</v>
      </c>
      <c r="B21" s="145" t="s">
        <v>154</v>
      </c>
      <c r="C21" s="138" t="n">
        <v>0</v>
      </c>
      <c r="D21" s="138" t="n">
        <v>0</v>
      </c>
      <c r="E21" s="138" t="n">
        <v>0</v>
      </c>
      <c r="F21" s="138" t="n">
        <v>0</v>
      </c>
      <c r="G21" s="139" t="n">
        <f aca="false">SUM(C21:F21)</f>
        <v>0</v>
      </c>
    </row>
    <row r="22" s="144" customFormat="true" ht="20.25" hidden="false" customHeight="true" outlineLevel="0" collapsed="false">
      <c r="A22" s="136"/>
      <c r="B22" s="146" t="s">
        <v>185</v>
      </c>
      <c r="C22" s="142" t="n">
        <f aca="false">$G22*C21</f>
        <v>0</v>
      </c>
      <c r="D22" s="142" t="n">
        <f aca="false">$G22*D21</f>
        <v>0</v>
      </c>
      <c r="E22" s="142" t="n">
        <f aca="false">$G22*E21</f>
        <v>0</v>
      </c>
      <c r="F22" s="142" t="n">
        <f aca="false">$G22*F21</f>
        <v>0</v>
      </c>
      <c r="G22" s="143" t="n">
        <f aca="false">ORÇAMENTO!P71</f>
        <v>2507.4</v>
      </c>
      <c r="I22" s="147"/>
    </row>
    <row r="23" s="144" customFormat="true" ht="20.25" hidden="false" customHeight="true" outlineLevel="0" collapsed="false">
      <c r="A23" s="136" t="n">
        <v>7</v>
      </c>
      <c r="B23" s="145" t="s">
        <v>164</v>
      </c>
      <c r="C23" s="138" t="n">
        <v>0</v>
      </c>
      <c r="D23" s="138" t="n">
        <v>0</v>
      </c>
      <c r="E23" s="138" t="n">
        <v>0</v>
      </c>
      <c r="F23" s="138" t="n">
        <v>0</v>
      </c>
      <c r="G23" s="139" t="n">
        <f aca="false">SUM(C23:F23)</f>
        <v>0</v>
      </c>
      <c r="I23" s="147"/>
    </row>
    <row r="24" s="144" customFormat="true" ht="20.25" hidden="false" customHeight="true" outlineLevel="0" collapsed="false">
      <c r="A24" s="136"/>
      <c r="B24" s="146" t="s">
        <v>186</v>
      </c>
      <c r="C24" s="142" t="n">
        <f aca="false">$G24*C23</f>
        <v>0</v>
      </c>
      <c r="D24" s="142" t="n">
        <f aca="false">$G24*D23</f>
        <v>0</v>
      </c>
      <c r="E24" s="142" t="n">
        <f aca="false">$G24*E23</f>
        <v>0</v>
      </c>
      <c r="F24" s="142" t="n">
        <f aca="false">$G24*F23</f>
        <v>0</v>
      </c>
      <c r="G24" s="143" t="n">
        <f aca="false">ORÇAMENTO!P76</f>
        <v>10858.61</v>
      </c>
      <c r="I24" s="147"/>
    </row>
    <row r="25" s="140" customFormat="true" ht="19.5" hidden="false" customHeight="true" outlineLevel="0" collapsed="false">
      <c r="A25" s="148"/>
      <c r="B25" s="132" t="s">
        <v>175</v>
      </c>
      <c r="C25" s="149" t="n">
        <f aca="false">(C12+C14+C16+C18+C20+C22+C24)/$G$25</f>
        <v>0</v>
      </c>
      <c r="D25" s="149" t="n">
        <f aca="false">(D12+D14+D16+D18+D20+D22+D24)/$G$25</f>
        <v>0</v>
      </c>
      <c r="E25" s="149" t="n">
        <f aca="false">(E12+E14+E16+E18+E20+E22+E24)/$G$25</f>
        <v>0</v>
      </c>
      <c r="F25" s="149" t="n">
        <f aca="false">(F12+F14+F16+F18+F20+F22+F24)/$G$25</f>
        <v>0</v>
      </c>
      <c r="G25" s="150" t="n">
        <f aca="false">G12+G14+G16+G18+G20+G22+G24</f>
        <v>329347.17</v>
      </c>
      <c r="I25" s="151"/>
    </row>
    <row r="26" s="144" customFormat="true" ht="20.25" hidden="false" customHeight="true" outlineLevel="0" collapsed="false">
      <c r="A26" s="152"/>
      <c r="B26" s="132"/>
      <c r="C26" s="153" t="n">
        <f aca="false">C12+C14+C16+C18+C20+C22+C24</f>
        <v>0</v>
      </c>
      <c r="D26" s="153" t="n">
        <f aca="false">D12+D14+D16+D18+D20+D22+D24</f>
        <v>0</v>
      </c>
      <c r="E26" s="153" t="n">
        <f aca="false">E12+E14+E16+E18+E20+E22+E24</f>
        <v>0</v>
      </c>
      <c r="F26" s="153" t="n">
        <f aca="false">F12+F14+F16+F18+F20+F22+F24</f>
        <v>0</v>
      </c>
      <c r="G26" s="150"/>
      <c r="I26" s="154"/>
      <c r="J26" s="155"/>
    </row>
    <row r="27" customFormat="false" ht="18.75" hidden="false" customHeight="true" outlineLevel="0" collapsed="false">
      <c r="B27" s="119" t="s">
        <v>30</v>
      </c>
      <c r="C27" s="34" t="n">
        <f aca="false">'LDI OBRA'!C35</f>
        <v>0</v>
      </c>
    </row>
    <row r="28" customFormat="false" ht="21" hidden="false" customHeight="true" outlineLevel="0" collapsed="false">
      <c r="B28" s="119" t="s">
        <v>31</v>
      </c>
      <c r="C28" s="34" t="n">
        <f aca="false">'LDI OBRA'!C36</f>
        <v>0</v>
      </c>
    </row>
    <row r="29" customFormat="false" ht="21" hidden="false" customHeight="true" outlineLevel="0" collapsed="false"/>
    <row r="30" customFormat="false" ht="21" hidden="false" customHeight="true" outlineLevel="0" collapsed="false"/>
    <row r="31" customFormat="false" ht="21" hidden="false" customHeight="true" outlineLevel="0" collapsed="false"/>
    <row r="32" customFormat="false" ht="20.25" hidden="false" customHeight="true" outlineLevel="0" collapsed="false"/>
    <row r="33" customFormat="false" ht="20.25" hidden="false" customHeight="true" outlineLevel="0" collapsed="false"/>
    <row r="34" customFormat="false" ht="20.25" hidden="false" customHeight="true" outlineLevel="0" collapsed="false"/>
    <row r="35" customFormat="false" ht="21" hidden="false" customHeight="true" outlineLevel="0" collapsed="false"/>
    <row r="36" customFormat="false" ht="25.5" hidden="false" customHeight="true" outlineLevel="0" collapsed="false"/>
    <row r="37" customFormat="false" ht="29.25" hidden="false" customHeight="true" outlineLevel="0" collapsed="false"/>
    <row r="38" customFormat="false" ht="29.25" hidden="false" customHeight="true" outlineLevel="0" collapsed="false"/>
    <row r="39" customFormat="false" ht="29.25" hidden="false" customHeight="true" outlineLevel="0" collapsed="false"/>
    <row r="40" customFormat="false" ht="21" hidden="false" customHeight="true" outlineLevel="0" collapsed="false"/>
    <row r="41" customFormat="false" ht="21" hidden="false" customHeight="true" outlineLevel="0" collapsed="false"/>
    <row r="42" customFormat="false" ht="21.75" hidden="false" customHeight="true" outlineLevel="0" collapsed="false"/>
    <row r="43" customFormat="false" ht="29.25" hidden="false" customHeight="true" outlineLevel="0" collapsed="false"/>
    <row r="44" customFormat="false" ht="29.25" hidden="false" customHeight="true" outlineLevel="0" collapsed="false"/>
    <row r="45" customFormat="false" ht="29.25" hidden="false" customHeight="true" outlineLevel="0" collapsed="false"/>
    <row r="46" customFormat="false" ht="29.25" hidden="false" customHeight="true" outlineLevel="0" collapsed="false"/>
    <row r="47" customFormat="false" ht="29.25" hidden="false" customHeight="true" outlineLevel="0" collapsed="false"/>
    <row r="48" customFormat="false" ht="29.25" hidden="false" customHeight="true" outlineLevel="0" collapsed="false"/>
    <row r="49" customFormat="false" ht="29.25" hidden="false" customHeight="true" outlineLevel="0" collapsed="false"/>
    <row r="50" customFormat="false" ht="29.25" hidden="false" customHeight="true" outlineLevel="0" collapsed="false"/>
    <row r="51" customFormat="false" ht="29.25" hidden="false" customHeight="true" outlineLevel="0" collapsed="false"/>
    <row r="52" customFormat="false" ht="29.25" hidden="false" customHeight="true" outlineLevel="0" collapsed="false"/>
    <row r="1048558" customFormat="false" ht="15" hidden="false" customHeight="false" outlineLevel="0" collapsed="false"/>
    <row r="1048559" customFormat="false" ht="15" hidden="false" customHeight="false" outlineLevel="0" collapsed="false"/>
    <row r="1048560" customFormat="false" ht="15" hidden="false" customHeight="false" outlineLevel="0" collapsed="false"/>
    <row r="1048561" customFormat="false" ht="15" hidden="false" customHeight="false" outlineLevel="0" collapsed="false"/>
    <row r="1048562" customFormat="false" ht="15" hidden="false" customHeight="false" outlineLevel="0" collapsed="false"/>
    <row r="1048563" customFormat="false" ht="15" hidden="false" customHeight="false" outlineLevel="0" collapsed="false"/>
    <row r="1048564" customFormat="false" ht="15" hidden="false" customHeight="false" outlineLevel="0" collapsed="false"/>
    <row r="1048565" customFormat="false" ht="15" hidden="false" customHeight="false" outlineLevel="0" collapsed="false"/>
    <row r="1048566" customFormat="false" ht="15" hidden="false" customHeight="false" outlineLevel="0" collapsed="false"/>
    <row r="1048567" customFormat="false" ht="15" hidden="false" customHeight="false" outlineLevel="0" collapsed="false"/>
    <row r="1048568" customFormat="false" ht="15" hidden="false" customHeight="false" outlineLevel="0" collapsed="false"/>
    <row r="1048569" customFormat="false" ht="15" hidden="false" customHeight="false" outlineLevel="0" collapsed="false"/>
    <row r="1048570" customFormat="false" ht="15" hidden="false" customHeight="false" outlineLevel="0" collapsed="false"/>
    <row r="1048571" customFormat="false" ht="15" hidden="false" customHeight="false" outlineLevel="0" collapsed="false"/>
    <row r="1048572" customFormat="false" ht="15" hidden="false" customHeight="false" outlineLevel="0" collapsed="false"/>
    <row r="1048573" customFormat="false" ht="15" hidden="false" customHeight="false" outlineLevel="0" collapsed="false"/>
    <row r="1048574" customFormat="false" ht="15" hidden="false" customHeight="false" outlineLevel="0" collapsed="false"/>
    <row r="1048575" customFormat="false" ht="15" hidden="false" customHeight="false" outlineLevel="0" collapsed="false"/>
    <row r="1048576" customFormat="false" ht="15" hidden="false" customHeight="false" outlineLevel="0" collapsed="false"/>
  </sheetData>
  <sheetProtection sheet="true" password="cde4" objects="true" scenarios="true" selectLockedCells="true"/>
  <mergeCells count="16">
    <mergeCell ref="A1:G1"/>
    <mergeCell ref="B4:C4"/>
    <mergeCell ref="C8:E8"/>
    <mergeCell ref="A9:A10"/>
    <mergeCell ref="B9:B10"/>
    <mergeCell ref="C9:F9"/>
    <mergeCell ref="G9:G10"/>
    <mergeCell ref="A11:A12"/>
    <mergeCell ref="A13:A14"/>
    <mergeCell ref="A15:A16"/>
    <mergeCell ref="A17:A18"/>
    <mergeCell ref="A19:A20"/>
    <mergeCell ref="A21:A22"/>
    <mergeCell ref="A23:A24"/>
    <mergeCell ref="B25:B26"/>
    <mergeCell ref="G25:G26"/>
  </mergeCells>
  <conditionalFormatting sqref="C11:F11">
    <cfRule type="cellIs" priority="2" operator="notEqual" aboveAverage="0" equalAverage="0" bottom="0" percent="0" rank="0" text="" dxfId="0">
      <formula>0</formula>
    </cfRule>
  </conditionalFormatting>
  <conditionalFormatting sqref="C13:F13">
    <cfRule type="cellIs" priority="3" operator="notEqual" aboveAverage="0" equalAverage="0" bottom="0" percent="0" rank="0" text="" dxfId="0">
      <formula>0</formula>
    </cfRule>
  </conditionalFormatting>
  <conditionalFormatting sqref="C15:F15">
    <cfRule type="cellIs" priority="4" operator="notEqual" aboveAverage="0" equalAverage="0" bottom="0" percent="0" rank="0" text="" dxfId="0">
      <formula>0</formula>
    </cfRule>
  </conditionalFormatting>
  <conditionalFormatting sqref="C17:F17">
    <cfRule type="cellIs" priority="5" operator="notEqual" aboveAverage="0" equalAverage="0" bottom="0" percent="0" rank="0" text="" dxfId="0">
      <formula>0</formula>
    </cfRule>
  </conditionalFormatting>
  <conditionalFormatting sqref="C19:F19">
    <cfRule type="cellIs" priority="6" operator="notEqual" aboveAverage="0" equalAverage="0" bottom="0" percent="0" rank="0" text="" dxfId="0">
      <formula>0</formula>
    </cfRule>
  </conditionalFormatting>
  <conditionalFormatting sqref="C21:F21">
    <cfRule type="cellIs" priority="7" operator="notEqual" aboveAverage="0" equalAverage="0" bottom="0" percent="0" rank="0" text="" dxfId="0">
      <formula>0</formula>
    </cfRule>
  </conditionalFormatting>
  <conditionalFormatting sqref="C23:F23">
    <cfRule type="cellIs" priority="8" operator="notEqual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1" right="1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89"/>
  </cols>
  <sheetData/>
  <printOptions headings="false" gridLines="false" gridLinesSet="true" horizontalCentered="false" verticalCentered="false"/>
  <pageMargins left="0.511805555555555" right="0.511805555555555" top="1.18125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860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2010-04-29T19:13:56Z</dcterms:created>
  <dc:creator>rubia</dc:creator>
  <dc:description/>
  <dc:language>pt-BR</dc:language>
  <cp:lastModifiedBy/>
  <cp:lastPrinted>2018-10-09T23:29:13Z</cp:lastPrinted>
  <dcterms:modified xsi:type="dcterms:W3CDTF">2018-11-07T16:13:01Z</dcterms:modified>
  <cp:revision>175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