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ntitativo" sheetId="1" state="visible" r:id="rId2"/>
    <sheet name="Cronograma" sheetId="2" state="visible" r:id="rId3"/>
    <sheet name="LDI_Obra" sheetId="3" state="visible" r:id="rId4"/>
    <sheet name="LDI_Equipamento" sheetId="4" state="visible" r:id="rId5"/>
  </sheets>
  <definedNames>
    <definedName function="false" hidden="false" localSheetId="0" name="_xlnm.Print_Titles" vbProcedure="false">Quantitativo!$1:$11</definedName>
    <definedName function="false" hidden="false" localSheetId="0" name="Print_Area" vbProcedure="false">Quantitativo!$A$1:$Q$167</definedName>
    <definedName function="false" hidden="false" localSheetId="1" name="Print_Area" vbProcedure="false">Cronograma!$A$1:$H$41</definedName>
    <definedName function="false" hidden="false" localSheetId="2" name="Print_Area" vbProcedure="false">LDI_Obra!$A$2:$C$32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<sst xmlns="http://schemas.openxmlformats.org/spreadsheetml/2006/main" count="655" uniqueCount="452">
  <si>
    <t xml:space="preserve">ORÇAMENTO ESTIMATIVO DE OBRA</t>
  </si>
  <si>
    <t xml:space="preserve">OBRA:</t>
  </si>
  <si>
    <t xml:space="preserve">Readequação dos Laboratórios e Salas Administrativas</t>
  </si>
  <si>
    <t xml:space="preserve">LDI:</t>
  </si>
  <si>
    <t xml:space="preserve">Obra:</t>
  </si>
  <si>
    <t xml:space="preserve">Equipamentos:</t>
  </si>
  <si>
    <t xml:space="preserve">LOCAL:</t>
  </si>
  <si>
    <t xml:space="preserve">Rua Bernardino José de Oliveira, 81, Badenfurt, Blumenau, SC</t>
  </si>
  <si>
    <t xml:space="preserve">RESP:</t>
  </si>
  <si>
    <t xml:space="preserve">DATA:</t>
  </si>
  <si>
    <t xml:space="preserve">DESCONTO</t>
  </si>
  <si>
    <t xml:space="preserve">ITEM</t>
  </si>
  <si>
    <t xml:space="preserve">REFERÊNCIA</t>
  </si>
  <si>
    <t xml:space="preserve">DESCRIÇÃO</t>
  </si>
  <si>
    <t xml:space="preserve">UNID.</t>
  </si>
  <si>
    <t xml:space="preserve">QUANTID.</t>
  </si>
  <si>
    <t xml:space="preserve">MÃO DE OBRA (R$)</t>
  </si>
  <si>
    <t xml:space="preserve">MATERIAL (R$)</t>
  </si>
  <si>
    <t xml:space="preserve">TOTAL (R$)</t>
  </si>
  <si>
    <t xml:space="preserve">CUSTO UNIT.</t>
  </si>
  <si>
    <t xml:space="preserve">CUSTO TOTAL</t>
  </si>
  <si>
    <t xml:space="preserve">S/LDI</t>
  </si>
  <si>
    <t xml:space="preserve">C/LDI</t>
  </si>
  <si>
    <t xml:space="preserve">1.</t>
  </si>
  <si>
    <t xml:space="preserve">Serviços preliminares</t>
  </si>
  <si>
    <t xml:space="preserve">1.1</t>
  </si>
  <si>
    <t xml:space="preserve"> 74209/001</t>
  </si>
  <si>
    <t xml:space="preserve">PLACA DE OBRA EM CHAPA DE ACO GALVANIZADO</t>
  </si>
  <si>
    <t xml:space="preserve">m²</t>
  </si>
  <si>
    <t xml:space="preserve">1.2</t>
  </si>
  <si>
    <t xml:space="preserve">Placa dos responsáveis em chapa de aço galvanizado</t>
  </si>
  <si>
    <t xml:space="preserve">1.3</t>
  </si>
  <si>
    <t xml:space="preserve">CP01</t>
  </si>
  <si>
    <t xml:space="preserve">ISOLAMENTO DE OBRA TELA PLASTICA LARANJA, TIPO TAPUME PARA SINALIZACAO, MALHA RETANGULAR, ROLO M 2,53 1.20 X 50 M (L X C) E ESTRUTURA DE MADEIRA PONTALETEADA  </t>
  </si>
  <si>
    <t xml:space="preserve">M²</t>
  </si>
  <si>
    <t xml:space="preserve">1.4</t>
  </si>
  <si>
    <t xml:space="preserve"> 73948/016</t>
  </si>
  <si>
    <t xml:space="preserve">Limpeza manual da área em que será edificado o abrigo, conforme memorial</t>
  </si>
  <si>
    <t xml:space="preserve">1.5</t>
  </si>
  <si>
    <t xml:space="preserve"> 73992/001</t>
  </si>
  <si>
    <t xml:space="preserve">Locação da obra com gabarito de tábuas, confome memoial</t>
  </si>
  <si>
    <t xml:space="preserve">1.6</t>
  </si>
  <si>
    <t xml:space="preserve">  09.52.009*  </t>
  </si>
  <si>
    <t xml:space="preserve">Remoção de infraestrutura elétrica com cabos.</t>
  </si>
  <si>
    <t xml:space="preserve">M</t>
  </si>
  <si>
    <t xml:space="preserve">1.7</t>
  </si>
  <si>
    <t xml:space="preserve"> 97660</t>
  </si>
  <si>
    <t xml:space="preserve">Remoção de tomadas RJ45</t>
  </si>
  <si>
    <t xml:space="preserve">UN</t>
  </si>
  <si>
    <t xml:space="preserve">1.8</t>
  </si>
  <si>
    <t xml:space="preserve">Remoção de eletrodutos e eletrocalhas com cabos. FDE</t>
  </si>
  <si>
    <t xml:space="preserve">1.9</t>
  </si>
  <si>
    <t xml:space="preserve">Remoção de interruptores/tomadas elétricas, de forma manual, sem reaproveitamento</t>
  </si>
  <si>
    <t xml:space="preserve">1.10</t>
  </si>
  <si>
    <t xml:space="preserve">04.17.020</t>
  </si>
  <si>
    <t xml:space="preserve">Remoção de aparelho de iluminação ou projetor fixo em teto, piso ou parede com reaproveitamento</t>
  </si>
  <si>
    <t xml:space="preserve">un</t>
  </si>
  <si>
    <t xml:space="preserve">1.11</t>
  </si>
  <si>
    <t xml:space="preserve"> 72178</t>
  </si>
  <si>
    <t xml:space="preserve">Retirada de divisórias com montantes metálicos (incluindo portas e outras esquadrias acopladas – sala dos professores)</t>
  </si>
  <si>
    <t xml:space="preserve">1.12</t>
  </si>
  <si>
    <t xml:space="preserve"> 97640</t>
  </si>
  <si>
    <t xml:space="preserve">Remoção de forros de pvc e fibromineral, de forma manual, sem reaproveitamento.</t>
  </si>
  <si>
    <t xml:space="preserve">1.13</t>
  </si>
  <si>
    <t xml:space="preserve"> 85375</t>
  </si>
  <si>
    <t xml:space="preserve">Remoção de pavers ou lajotas com empilhamento, conforme memorial</t>
  </si>
  <si>
    <t xml:space="preserve">Total do item 1</t>
  </si>
  <si>
    <t xml:space="preserve">2.</t>
  </si>
  <si>
    <t xml:space="preserve">Movimentação de terra</t>
  </si>
  <si>
    <t xml:space="preserve">2.1</t>
  </si>
  <si>
    <t xml:space="preserve"> 96522</t>
  </si>
  <si>
    <t xml:space="preserve">Escavação manual, conforme memorial</t>
  </si>
  <si>
    <t xml:space="preserve">m³</t>
  </si>
  <si>
    <t xml:space="preserve">2.2</t>
  </si>
  <si>
    <t xml:space="preserve"> 73964/006</t>
  </si>
  <si>
    <t xml:space="preserve">Reaterro com compactação, conforme memorial</t>
  </si>
  <si>
    <t xml:space="preserve">Total do item 2</t>
  </si>
  <si>
    <t xml:space="preserve">3.</t>
  </si>
  <si>
    <t xml:space="preserve">Infraestrutura</t>
  </si>
  <si>
    <t xml:space="preserve">3.1</t>
  </si>
  <si>
    <t xml:space="preserve"> 96543</t>
  </si>
  <si>
    <t xml:space="preserve">ARMAÇÃO DE BLOCO, VIGA BALDRAME E SAPATA UTILIZANDO AÇO CA-60 DE 5 MM - MONTAGEM. AF_06/2017</t>
  </si>
  <si>
    <t xml:space="preserve">KG</t>
  </si>
  <si>
    <t xml:space="preserve">3.2</t>
  </si>
  <si>
    <t xml:space="preserve"> 96544</t>
  </si>
  <si>
    <t xml:space="preserve">ARMAÇÃO DE BLOCO, VIGA BALDRAME OU SAPATA UTILIZANDO AÇO CA-50 DE 6,3 MM - MONTAGEM. AF_06/2017</t>
  </si>
  <si>
    <t xml:space="preserve">3.3</t>
  </si>
  <si>
    <t xml:space="preserve"> 96545</t>
  </si>
  <si>
    <t xml:space="preserve">ARMAÇÃO DE BLOCO, VIGA BALDRAME OU SAPATA UTILIZANDO AÇO CA-50 DE 8 MM - MONTAGEM. AF_06/2017</t>
  </si>
  <si>
    <t xml:space="preserve">3.4</t>
  </si>
  <si>
    <t xml:space="preserve"> 96529</t>
  </si>
  <si>
    <t xml:space="preserve">FABRICAÇÃO, MONTAGEM E DESMONTAGEM DE FÔRMA PARA SAPATA, EM MADEIRA SERRADA, E=25 MM, 1 UTILIZAÇÃO. AF_06/2017</t>
  </si>
  <si>
    <t xml:space="preserve">3.5</t>
  </si>
  <si>
    <t xml:space="preserve"> 96530</t>
  </si>
  <si>
    <t xml:space="preserve">FABRICAÇÃO, MONTAGEM E DESMONTAGEM DE FÔRMA PARA VIGA BALDRAME, EM MADEIRA SERRADA, E=25 MM, 1 UTILIZAÇÃO. AF_06/2017</t>
  </si>
  <si>
    <t xml:space="preserve">3.6</t>
  </si>
  <si>
    <t xml:space="preserve">  09.52.019*  </t>
  </si>
  <si>
    <t xml:space="preserve">Concreto 25MPa virado in loco</t>
  </si>
  <si>
    <t xml:space="preserve">Total do item 3</t>
  </si>
  <si>
    <t xml:space="preserve">4.</t>
  </si>
  <si>
    <t xml:space="preserve">Supraestrutura</t>
  </si>
  <si>
    <t xml:space="preserve">4.1</t>
  </si>
  <si>
    <t xml:space="preserve"> 92775</t>
  </si>
  <si>
    <t xml:space="preserve">Armadura dos estribos de pilares e vigas com aço CA-60 de 5,0mm, inclusive montagem e posicionamento com espaçador, conforme memorial</t>
  </si>
  <si>
    <t xml:space="preserve">4.2</t>
  </si>
  <si>
    <t xml:space="preserve"> 92785</t>
  </si>
  <si>
    <t xml:space="preserve">Armadura positiva e negativa da laje de base e de cobertura com aço CA-50 de 6,3mm, inclusive montagem e posicionamento com espaçador, conforme memorial</t>
  </si>
  <si>
    <t xml:space="preserve">4.3</t>
  </si>
  <si>
    <t xml:space="preserve"> 92777</t>
  </si>
  <si>
    <t xml:space="preserve">Armadura longitudinal das vigas com aço CA-50 de 8,0mm, inclusive montagem e posicionamento com espaçador, conforme memorial</t>
  </si>
  <si>
    <t xml:space="preserve">4.4</t>
  </si>
  <si>
    <t xml:space="preserve"> 92778</t>
  </si>
  <si>
    <t xml:space="preserve">Armadura longitudinal dos pilares com aço CA-50 de 10,0mm, inclusive montagem e posicionamento com espaçador, conforme memorial</t>
  </si>
  <si>
    <t xml:space="preserve">4.5</t>
  </si>
  <si>
    <t xml:space="preserve">4.6</t>
  </si>
  <si>
    <t xml:space="preserve"> 92482</t>
  </si>
  <si>
    <t xml:space="preserve">Forma para a laje de cobertura, serrada, montada e posicionada, inclui escoramento e desmontagem, conforme memorial</t>
  </si>
  <si>
    <t xml:space="preserve">4.7</t>
  </si>
  <si>
    <t xml:space="preserve"> 92408</t>
  </si>
  <si>
    <t xml:space="preserve">Forma para os pilares e vigas, serradas, montadas e posicionadas, inclui desmontagem, conforme memorial</t>
  </si>
  <si>
    <t xml:space="preserve">Total do item 4</t>
  </si>
  <si>
    <t xml:space="preserve">5.</t>
  </si>
  <si>
    <t xml:space="preserve">Vedação</t>
  </si>
  <si>
    <t xml:space="preserve">5.1</t>
  </si>
  <si>
    <t xml:space="preserve">  09.52.016*  </t>
  </si>
  <si>
    <t xml:space="preserve">Alvenaria 9x19x29</t>
  </si>
  <si>
    <t xml:space="preserve">5.2</t>
  </si>
  <si>
    <t xml:space="preserve"> 87893</t>
  </si>
  <si>
    <t xml:space="preserve">Chapisco aplicado na alvenaria e nas faces das peças estruturais, conforme memorial</t>
  </si>
  <si>
    <t xml:space="preserve">5.3</t>
  </si>
  <si>
    <t xml:space="preserve"> 87794</t>
  </si>
  <si>
    <t xml:space="preserve">Emboço aplicado nas paredes e faces das peças estruturais chapiscadas, conforme memorial</t>
  </si>
  <si>
    <t xml:space="preserve">5.4</t>
  </si>
  <si>
    <t xml:space="preserve"> 93203</t>
  </si>
  <si>
    <t xml:space="preserve">Encunhamento com espuma expansiva, conforme memorial</t>
  </si>
  <si>
    <t xml:space="preserve">5.5</t>
  </si>
  <si>
    <t xml:space="preserve"> 68051</t>
  </si>
  <si>
    <t xml:space="preserve">Locação da alvenaria, conforme memorial</t>
  </si>
  <si>
    <t xml:space="preserve">5.6</t>
  </si>
  <si>
    <t xml:space="preserve">  09.52.015*  </t>
  </si>
  <si>
    <t xml:space="preserve">Reboco aplicado no emboço, conforme memorial</t>
  </si>
  <si>
    <t xml:space="preserve">5.7</t>
  </si>
  <si>
    <t xml:space="preserve"> 72181</t>
  </si>
  <si>
    <t xml:space="preserve">Reinstalação das divisórias (nas posições projetadas) considerando reaproveitamento (sala dos professores)</t>
  </si>
  <si>
    <t xml:space="preserve">5.8</t>
  </si>
  <si>
    <t xml:space="preserve">  09.52.129*  </t>
  </si>
  <si>
    <t xml:space="preserve">Divisória cega (N1) painel MSO/colmeia e=35mm perfis simples aço galvanizado pintado colocado (cores e padrões existentes no câmpus)</t>
  </si>
  <si>
    <t xml:space="preserve">Total do item 5</t>
  </si>
  <si>
    <t xml:space="preserve">6.</t>
  </si>
  <si>
    <t xml:space="preserve">Esquadrias</t>
  </si>
  <si>
    <t xml:space="preserve">6.1</t>
  </si>
  <si>
    <t xml:space="preserve">  09.52.130*  </t>
  </si>
  <si>
    <t xml:space="preserve">Instalação de portas nas divisórias (reaproveitadas), completas, incluindo eventual reposição de ferragens e substituição de maçanetas do tipo globo por maçanetas do tipo alavanca, sem arestas, com no mínimo 10cm de comprimento, afastadas 4cm da porta e extremidade arredondada</t>
  </si>
  <si>
    <t xml:space="preserve">6.2</t>
  </si>
  <si>
    <t xml:space="preserve"> 73787/001</t>
  </si>
  <si>
    <t xml:space="preserve">Portão para abrigo de cilindro de gás com cadeado, conforme memorial - célula maior</t>
  </si>
  <si>
    <t xml:space="preserve">6.3</t>
  </si>
  <si>
    <t xml:space="preserve">Portão para abrigo de cilindro de gás com cadeado, conforme memorial - célula menor</t>
  </si>
  <si>
    <t xml:space="preserve">Total do item 6</t>
  </si>
  <si>
    <t xml:space="preserve">7.</t>
  </si>
  <si>
    <t xml:space="preserve">Instalações elétricas</t>
  </si>
  <si>
    <t xml:space="preserve">7.1</t>
  </si>
  <si>
    <t xml:space="preserve"> 91926</t>
  </si>
  <si>
    <t xml:space="preserve">Cabo preto, branco ou vermelho isolação de PVC 2,5mm², anti-chama 450/750V fornecimento e instalação.</t>
  </si>
  <si>
    <t xml:space="preserve">7.2</t>
  </si>
  <si>
    <t xml:space="preserve">Cabo amarelo isolação de PVC 2,5mm², anti-chama 450/750V fornecimento e instalação.</t>
  </si>
  <si>
    <t xml:space="preserve">7.3</t>
  </si>
  <si>
    <t xml:space="preserve">Cabo azul isolação de PVC 2,5mm², anti-chama 450/750V fornecimento e instalação.</t>
  </si>
  <si>
    <t xml:space="preserve">7.4</t>
  </si>
  <si>
    <t xml:space="preserve">Cabo verde isolação de PVC 2,5mm², anti-chama 450/750V fornecimento e instalação.</t>
  </si>
  <si>
    <t xml:space="preserve">7.5</t>
  </si>
  <si>
    <t xml:space="preserve"> 91928</t>
  </si>
  <si>
    <t xml:space="preserve">Cabo preto, branco ou vermelho  isolação de PVC 4,0mm², anti-chama 450/750V fornecimento e instalação.</t>
  </si>
  <si>
    <t xml:space="preserve">7.6</t>
  </si>
  <si>
    <t xml:space="preserve">Cabo azul isolação de PVC 4,0mm², anti-chama 450/750V fornecimento e instalação.</t>
  </si>
  <si>
    <t xml:space="preserve">7.7</t>
  </si>
  <si>
    <t xml:space="preserve">Cabo verde isolação de PVC 4,0mm², anti-chama 450/750V fornecimento e instalação</t>
  </si>
  <si>
    <t xml:space="preserve">7.8</t>
  </si>
  <si>
    <t xml:space="preserve"> 91930</t>
  </si>
  <si>
    <t xml:space="preserve">Cabo preto, branco ou vermelho isolação de EPR 6,0mm², anti-chama 450/750V fornecimento e instalação.</t>
  </si>
  <si>
    <t xml:space="preserve">7.9</t>
  </si>
  <si>
    <t xml:space="preserve">Cabo azul isolação de EPR 6,0mm², anti-chama 450/750V fornecimento e instalação.</t>
  </si>
  <si>
    <t xml:space="preserve">7.10</t>
  </si>
  <si>
    <t xml:space="preserve">Cabo verde isolação de EPR 6,0mm², anti-chama 450/750V fornecimento e instalação.</t>
  </si>
  <si>
    <t xml:space="preserve">7.11</t>
  </si>
  <si>
    <t xml:space="preserve"> 91932</t>
  </si>
  <si>
    <t xml:space="preserve">Cabo preto, branco ou vermelho isolação de EPR 10mm², anti-chama 450/750V fornecimento e instalação.</t>
  </si>
  <si>
    <t xml:space="preserve">7.12</t>
  </si>
  <si>
    <t xml:space="preserve">Cabo azul isolação de EPR 10mm², anti-chama 450/750V fornecimento e instalação.</t>
  </si>
  <si>
    <t xml:space="preserve">7.13</t>
  </si>
  <si>
    <t xml:space="preserve">Cabo verde isolação de EPR 10mm², anti-chama 450/750V fornecimento e instalação.</t>
  </si>
  <si>
    <t xml:space="preserve">7.14</t>
  </si>
  <si>
    <t xml:space="preserve"> 93653</t>
  </si>
  <si>
    <t xml:space="preserve">Disjuntor monopolar tipo DIN/IEC, corrente nominal de 10A - fornecimento e instalação.</t>
  </si>
  <si>
    <t xml:space="preserve">7.15</t>
  </si>
  <si>
    <t xml:space="preserve"> 93654</t>
  </si>
  <si>
    <t xml:space="preserve">Disjuntor monopolar tipo DIN/IEC, corrente nominal de 16A - fornecimento e instalação.</t>
  </si>
  <si>
    <t xml:space="preserve">7.16</t>
  </si>
  <si>
    <t xml:space="preserve"> 93655</t>
  </si>
  <si>
    <t xml:space="preserve">Disjuntor monopolar tipo DIN/IEC, corrente nominal de 20A - fornecimento e instalação.</t>
  </si>
  <si>
    <t xml:space="preserve">7.17</t>
  </si>
  <si>
    <t xml:space="preserve"> 93657</t>
  </si>
  <si>
    <t xml:space="preserve">Disjuntor monopolar tipo DIN/IEC, corrente nominal de 32A - fornecimento e instalação.</t>
  </si>
  <si>
    <t xml:space="preserve">7.18</t>
  </si>
  <si>
    <t xml:space="preserve"> 93658</t>
  </si>
  <si>
    <t xml:space="preserve">Disjuntor monopolar tipo DIN/IEC, corrente nominal de 40A - fornecimento e instalação.</t>
  </si>
  <si>
    <t xml:space="preserve">7.19</t>
  </si>
  <si>
    <t xml:space="preserve"> 93659</t>
  </si>
  <si>
    <t xml:space="preserve">Disjuntor monopolar tipo DIN/IEC, corrente nominal de 50A - fornecimento e instalação.</t>
  </si>
  <si>
    <t xml:space="preserve">7.20</t>
  </si>
  <si>
    <t xml:space="preserve"> 93669</t>
  </si>
  <si>
    <t xml:space="preserve">Disjuntor tripolar tipo DIN/IEC, corrente nominal de 20A - fornecimento e instalação.</t>
  </si>
  <si>
    <t xml:space="preserve">7.21</t>
  </si>
  <si>
    <t xml:space="preserve"> 93673</t>
  </si>
  <si>
    <t xml:space="preserve">Disjuntor tripolar tipo DIN/IEC, corrente nominal de 50A - fornecimento e instalação.</t>
  </si>
  <si>
    <t xml:space="preserve">7.22</t>
  </si>
  <si>
    <t xml:space="preserve"> 74130/005</t>
  </si>
  <si>
    <t xml:space="preserve">Disjuntor tripolar tipo DIN/IEC, corrente nominal de 80A - fornecimento e instalação.</t>
  </si>
  <si>
    <t xml:space="preserve">7.23</t>
  </si>
  <si>
    <t xml:space="preserve">Disjuntor tripolar tipo DIN/IEC, corrente nominal de 100A - fornecimento e instalação.</t>
  </si>
  <si>
    <t xml:space="preserve">7.24</t>
  </si>
  <si>
    <t xml:space="preserve"> 74130/010</t>
  </si>
  <si>
    <t xml:space="preserve">Disjuntor termomagnético tripolar em caixa moldada, corrente nominal de 160A - fornecimento e instalação.</t>
  </si>
  <si>
    <t xml:space="preserve">7.25</t>
  </si>
  <si>
    <t xml:space="preserve"> 72343</t>
  </si>
  <si>
    <t xml:space="preserve">Disjuntor Motor Tripolar, corrente nominal de 20 a 25A - fornecimento e instalação.</t>
  </si>
  <si>
    <t xml:space="preserve">7.26</t>
  </si>
  <si>
    <t xml:space="preserve"> 72341</t>
  </si>
  <si>
    <t xml:space="preserve">Disjuntor Motor Tripolar, corrente nominal de 10 a 16A - fornecimento e instalação.</t>
  </si>
  <si>
    <t xml:space="preserve">7.27</t>
  </si>
  <si>
    <t xml:space="preserve">Disjuntor Motor Tripolar, corrente nominal de 6,3 a 10A - fornecimento e instalação.</t>
  </si>
  <si>
    <t xml:space="preserve">7.28</t>
  </si>
  <si>
    <t xml:space="preserve"> 37.24.031</t>
  </si>
  <si>
    <t xml:space="preserve">DPS Classe I Cat. IV Tensão de Impulso suportável de 6kV e tensão máxima de operação contínua mínima de 275V corrente de impulso mínima de 12,5kA e suportabilidade de corrente de curto circuito de no minimo 3k – Fornecimento e Instalação.</t>
  </si>
  <si>
    <t xml:space="preserve">7.29</t>
  </si>
  <si>
    <t xml:space="preserve"> 74131/008</t>
  </si>
  <si>
    <t xml:space="preserve">QD-01 Quadro Geral de Distribuição de sobrepor com espaço para um disjuntor geral trifásico e 75 disjuntores monopolares, conforme projeto – fornecimento e instalação.</t>
  </si>
  <si>
    <t xml:space="preserve">7.30</t>
  </si>
  <si>
    <t xml:space="preserve"> 74131/007</t>
  </si>
  <si>
    <t xml:space="preserve">QD-11 Quadro Geral de Distribuição de sobrepor com espaço para um disjuntor geral trifásico e 40 disjuntores monopolares, conforme projeto – fornecimento e instalação.</t>
  </si>
  <si>
    <t xml:space="preserve">7.31</t>
  </si>
  <si>
    <t xml:space="preserve"> 74131/005</t>
  </si>
  <si>
    <t xml:space="preserve">QD-04 Quadro Geral de Distribuição de sobrepor com espaço para um disjuntor geral trifásico e 24 disjuntores monopolares, conforme projeto – fornecimento e instalação.</t>
  </si>
  <si>
    <t xml:space="preserve">7.32</t>
  </si>
  <si>
    <t xml:space="preserve"> 83463</t>
  </si>
  <si>
    <t xml:space="preserve">QD-09 Quadro Geral de Distribuição de sobrepor com espaço para um disjuntor geral trifásico e 12 disjuntores monopolares, conforme projeto – fornecimento e instalação.</t>
  </si>
  <si>
    <t xml:space="preserve">7.33</t>
  </si>
  <si>
    <t xml:space="preserve"> 84402</t>
  </si>
  <si>
    <t xml:space="preserve">QD-10 Quadro Geral de Distribuição de sobrepor com espaço para um disjuntor geral trifásico e 6 disjuntores monopolares, conforme projeto – fornecimento e instalação.</t>
  </si>
  <si>
    <t xml:space="preserve">7.34</t>
  </si>
  <si>
    <t xml:space="preserve"> 38.07.300</t>
  </si>
  <si>
    <t xml:space="preserve">Perfilado Perfurado Simples 38 X 38 mm, Chapa 18, incluindo acessórios – Fornecimento e instalação</t>
  </si>
  <si>
    <t xml:space="preserve">m</t>
  </si>
  <si>
    <t xml:space="preserve">7.35</t>
  </si>
  <si>
    <t xml:space="preserve"> 38.21.110</t>
  </si>
  <si>
    <t xml:space="preserve">Eletrocalha Perfurada Simples 50 X 50 mm, Chapa 18, incluindo acessórios – Fornecimento e instalação</t>
  </si>
  <si>
    <t xml:space="preserve">7.36</t>
  </si>
  <si>
    <t xml:space="preserve"> 38.21.920</t>
  </si>
  <si>
    <t xml:space="preserve">Eletrocalha Perfurada Simples 100 X 50 mm, Chapa 18, incluindo acessórios – Fornecimento e instalação</t>
  </si>
  <si>
    <t xml:space="preserve">7.37</t>
  </si>
  <si>
    <t xml:space="preserve"> 91863</t>
  </si>
  <si>
    <t xml:space="preserve">Eletroduto rígido de PVC 3/4”, Incluindo acessórios - fornecimento e instalação</t>
  </si>
  <si>
    <t xml:space="preserve">7.38</t>
  </si>
  <si>
    <t xml:space="preserve"> 95805</t>
  </si>
  <si>
    <t xml:space="preserve">Condulete 3/4" de PVC tipo "E" - fornecimento e instalação</t>
  </si>
  <si>
    <t xml:space="preserve">7.39</t>
  </si>
  <si>
    <t xml:space="preserve">Condulete 3/4" de PVC tipo "B" - fornecimento e instalação</t>
  </si>
  <si>
    <t xml:space="preserve">7.40</t>
  </si>
  <si>
    <t xml:space="preserve">Condulete  3/4" de PVC tipo "C" -  fornecimento e  instalação</t>
  </si>
  <si>
    <t xml:space="preserve">7.41</t>
  </si>
  <si>
    <t xml:space="preserve"> 95808</t>
  </si>
  <si>
    <t xml:space="preserve">Condulete 3/4" de PVC tipo "LL"  -  fornecimento e  instalação</t>
  </si>
  <si>
    <t xml:space="preserve">7.42</t>
  </si>
  <si>
    <t xml:space="preserve">Condulete 3/4" de PVC tipo "LR"  -  fornecimento e  instalação</t>
  </si>
  <si>
    <t xml:space="preserve">7.43</t>
  </si>
  <si>
    <t xml:space="preserve"> 95814</t>
  </si>
  <si>
    <t xml:space="preserve">Condulete 3/4" de PVC tipo "LB"  -  fornecimento e  instalação</t>
  </si>
  <si>
    <t xml:space="preserve">7.44</t>
  </si>
  <si>
    <t xml:space="preserve">Condulete 3/4" de PVC tipo "T"  -  fornecimento e  instalação</t>
  </si>
  <si>
    <t xml:space="preserve">7.45</t>
  </si>
  <si>
    <t xml:space="preserve">Condulete 3/4" de PVC tipo "TB"  -  fornecimento e  instalação</t>
  </si>
  <si>
    <t xml:space="preserve">7.46</t>
  </si>
  <si>
    <t xml:space="preserve"> 89481</t>
  </si>
  <si>
    <t xml:space="preserve">Cotovelo 90º para eletroduto de rígido de PVC com janela de inspeção -  fornecimento e  instalação</t>
  </si>
  <si>
    <t xml:space="preserve">7.47</t>
  </si>
  <si>
    <t xml:space="preserve"> 91953</t>
  </si>
  <si>
    <t xml:space="preserve">Interruptor simples (1 módulo), 10A/250V, incluindo suporte e placa - fornecimento e instalação.</t>
  </si>
  <si>
    <t xml:space="preserve">7.48</t>
  </si>
  <si>
    <t xml:space="preserve"> 91959</t>
  </si>
  <si>
    <t xml:space="preserve">Interruptor simples (2 módulos), 10A/250V, incluindo suporte e placa - fornecimento e instalação.</t>
  </si>
  <si>
    <t xml:space="preserve">7.49</t>
  </si>
  <si>
    <t xml:space="preserve"> 91961</t>
  </si>
  <si>
    <t xml:space="preserve">Interruptor paralelo (2 módulos), 10A/250V, incluindo suporte e placa - fornecimento e instalação.</t>
  </si>
  <si>
    <t xml:space="preserve">7.50</t>
  </si>
  <si>
    <t xml:space="preserve"> 41.14.390</t>
  </si>
  <si>
    <t xml:space="preserve">Luminária retangular de sobrepor tipo calha aberta com refletor em alumínio de alto brilho para 2 lâmpadas fluorescentes tubulares 32W – fornecimento e instalação.</t>
  </si>
  <si>
    <t xml:space="preserve">7.51</t>
  </si>
  <si>
    <t xml:space="preserve"> 91992</t>
  </si>
  <si>
    <t xml:space="preserve">Tomada alta de embutir (1 módulo), 2P+T 10 A, incluindo suporte e placa - fornecimento e instalação.</t>
  </si>
  <si>
    <t xml:space="preserve">7.52</t>
  </si>
  <si>
    <t xml:space="preserve"> 91993</t>
  </si>
  <si>
    <t xml:space="preserve">Tomada alta de embutir (1 módulo), 2P+T 20 A, incluindo suporte e placa - fornecimento e instalação.</t>
  </si>
  <si>
    <t xml:space="preserve">7.53</t>
  </si>
  <si>
    <t xml:space="preserve"> 91996</t>
  </si>
  <si>
    <t xml:space="preserve">Tomada média de embutir (1 módulo), 2P+T 10 A, incluindo suporte e placa - fornecimento e instalação.</t>
  </si>
  <si>
    <t xml:space="preserve">7.54</t>
  </si>
  <si>
    <t xml:space="preserve"> 92004</t>
  </si>
  <si>
    <t xml:space="preserve">Tomada média de embutir (2 módulo), 2P+T 10 A, incluindo suporte e placa - fornecimento e instalação.</t>
  </si>
  <si>
    <t xml:space="preserve">7.55</t>
  </si>
  <si>
    <t xml:space="preserve"> 92012</t>
  </si>
  <si>
    <t xml:space="preserve">Tomada média de embutir (3 módulos), 2P+T 10 A, incluindo suporte e placa - fornecimento e instalação.</t>
  </si>
  <si>
    <t xml:space="preserve">7.56</t>
  </si>
  <si>
    <t xml:space="preserve"> 92000</t>
  </si>
  <si>
    <t xml:space="preserve">Tomada baixa de embutir (1 módulos), 2P+T 10 A, incluindo suporte e placa - fornecimento e instalação.</t>
  </si>
  <si>
    <t xml:space="preserve">7.57</t>
  </si>
  <si>
    <t xml:space="preserve"> 92008</t>
  </si>
  <si>
    <t xml:space="preserve">Tomada baixa de embutir (2 módulo), 2P+T 10 A, incluindo suporte e placa - fornecimento e instalação.</t>
  </si>
  <si>
    <t xml:space="preserve">7.58</t>
  </si>
  <si>
    <t xml:space="preserve"> 92017</t>
  </si>
  <si>
    <t xml:space="preserve">Tomada baixa de embutir (3 módulos), 2P+T 10 A, incluindo suporte e placa - fornecimento e instalação.</t>
  </si>
  <si>
    <t xml:space="preserve">Total do item 7</t>
  </si>
  <si>
    <t xml:space="preserve">8.</t>
  </si>
  <si>
    <t xml:space="preserve">Instalações de rede lógica</t>
  </si>
  <si>
    <t xml:space="preserve">8.1</t>
  </si>
  <si>
    <t xml:space="preserve">8.2</t>
  </si>
  <si>
    <t xml:space="preserve">8.3</t>
  </si>
  <si>
    <t xml:space="preserve"> 38.21.930</t>
  </si>
  <si>
    <t xml:space="preserve">Eletrocalha Perfurada Simples 150 X 50 mm, Chapa 18 – Fornecimento e instalação</t>
  </si>
  <si>
    <t xml:space="preserve">8.4</t>
  </si>
  <si>
    <t xml:space="preserve">8.5</t>
  </si>
  <si>
    <t xml:space="preserve">8.6</t>
  </si>
  <si>
    <t xml:space="preserve">8.7</t>
  </si>
  <si>
    <t xml:space="preserve">8.8</t>
  </si>
  <si>
    <t xml:space="preserve"> 40.04.096</t>
  </si>
  <si>
    <t xml:space="preserve">Tomada RJ45, 8 fios, cat 5e, conjunto montado para embutir 4”x2”(placa suporte+ modulo)</t>
  </si>
  <si>
    <t xml:space="preserve">8.9</t>
  </si>
  <si>
    <t xml:space="preserve"> 7817</t>
  </si>
  <si>
    <t xml:space="preserve">Tomada Dupla RJ45, 8 fios, cat 5e, conjunto montado para embutir 4”x2”(placa suporte+ modulo)</t>
  </si>
  <si>
    <t xml:space="preserve">8.10</t>
  </si>
  <si>
    <t xml:space="preserve"> 7138</t>
  </si>
  <si>
    <t xml:space="preserve">Cabo de rede de dados e voz UTP 4 pares categoria 6 – instalação e fornecimento</t>
  </si>
  <si>
    <t xml:space="preserve">8.11</t>
  </si>
  <si>
    <t xml:space="preserve"> 11242</t>
  </si>
  <si>
    <t xml:space="preserve">Conector Macho RJ 45 categoria 6 , para rede de dados– instalação e fornecimento</t>
  </si>
  <si>
    <t xml:space="preserve">8.12</t>
  </si>
  <si>
    <t xml:space="preserve">Certificação de rede lógica - até 50 pontos </t>
  </si>
  <si>
    <t xml:space="preserve">8.13</t>
  </si>
  <si>
    <t xml:space="preserve">Certificação de rede lógica - excedente 50 pontos </t>
  </si>
  <si>
    <t xml:space="preserve">Total do item 8</t>
  </si>
  <si>
    <t xml:space="preserve">9.</t>
  </si>
  <si>
    <t xml:space="preserve">Impermeabilização</t>
  </si>
  <si>
    <t xml:space="preserve">9.1</t>
  </si>
  <si>
    <t xml:space="preserve"> 83738</t>
  </si>
  <si>
    <t xml:space="preserve">Impermeabilização da laje de cobertura com duas camadas de manta asfáltica precedidas de uma demão de pintura asfáltica, conforme memorial</t>
  </si>
  <si>
    <t xml:space="preserve">Total do item 9</t>
  </si>
  <si>
    <t xml:space="preserve">10.</t>
  </si>
  <si>
    <t xml:space="preserve">Revestimentos</t>
  </si>
  <si>
    <t xml:space="preserve">10.1</t>
  </si>
  <si>
    <t xml:space="preserve"> 87249</t>
  </si>
  <si>
    <t xml:space="preserve">Revestimento cerâmico assentado e rejuntado no piso com peças de 45x45cm, conforme memorial</t>
  </si>
  <si>
    <t xml:space="preserve">10.2</t>
  </si>
  <si>
    <t xml:space="preserve"> 88649</t>
  </si>
  <si>
    <t xml:space="preserve">Rodapé cerâmico de 7cm similar ao piso, conforme memorial</t>
  </si>
  <si>
    <t xml:space="preserve">Total do item 10</t>
  </si>
  <si>
    <t xml:space="preserve">11.</t>
  </si>
  <si>
    <t xml:space="preserve">Pintura</t>
  </si>
  <si>
    <t xml:space="preserve"> 88415</t>
  </si>
  <si>
    <t xml:space="preserve">Aplicação manual de selador acrílico, conforme memorial</t>
  </si>
  <si>
    <t xml:space="preserve">10.3</t>
  </si>
  <si>
    <t xml:space="preserve">  09.52.014*  </t>
  </si>
  <si>
    <t xml:space="preserve">Aplicação manual de pintura acrílica, 3 demãos</t>
  </si>
  <si>
    <t xml:space="preserve">Total do item 11</t>
  </si>
  <si>
    <t xml:space="preserve">12.</t>
  </si>
  <si>
    <t xml:space="preserve">Forro</t>
  </si>
  <si>
    <t xml:space="preserve"> 96115</t>
  </si>
  <si>
    <t xml:space="preserve">Forro de fibra mineral, para ambientes comerciais, inclusive estrutura de fixação.</t>
  </si>
  <si>
    <t xml:space="preserve">Total do item 12</t>
  </si>
  <si>
    <t xml:space="preserve">13.</t>
  </si>
  <si>
    <t xml:space="preserve">Instalações especiais</t>
  </si>
  <si>
    <t xml:space="preserve">13.1</t>
  </si>
  <si>
    <t xml:space="preserve">Mercado</t>
  </si>
  <si>
    <r>
      <rPr>
        <sz val="10"/>
        <color rgb="FF000000"/>
        <rFont val="Arial1"/>
        <family val="0"/>
      </rPr>
      <t xml:space="preserve">Fornecimento e instalação de tubulações, acessórios e elementos pneumáticos para rede de ar comprimido e sala de compressor: </t>
    </r>
    <r>
      <rPr>
        <sz val="11"/>
        <color rgb="FF000000"/>
        <rFont val="Liberation Sans1"/>
        <family val="0"/>
      </rPr>
      <t xml:space="preserve">- L</t>
    </r>
    <r>
      <rPr>
        <sz val="10"/>
        <color rgb="FF000000"/>
        <rFont val="Arial1"/>
        <family val="0"/>
      </rPr>
      <t xml:space="preserve">inha principal: ø mínimo do tubo – 32mm ( PPR 32); - Derivações: ø mínimo do tubo – 20mm (PPR 20); - </t>
    </r>
    <r>
      <rPr>
        <sz val="11"/>
        <color rgb="FF000000"/>
        <rFont val="Liberation Sans1"/>
        <family val="0"/>
      </rPr>
      <t xml:space="preserve">Pré-filtro coalescente - (</t>
    </r>
    <r>
      <rPr>
        <sz val="12"/>
        <color rgb="FF000000"/>
        <rFont val="Liberation Sans1"/>
        <family val="0"/>
      </rPr>
      <t xml:space="preserve">1 µ</t>
    </r>
    <r>
      <rPr>
        <sz val="11"/>
        <color rgb="FF000000"/>
        <rFont val="Liberation Sans1"/>
        <family val="0"/>
      </rPr>
      <t xml:space="preserve">) - Secador de ar ( </t>
    </r>
    <r>
      <rPr>
        <sz val="12"/>
        <color rgb="FF000000"/>
        <rFont val="Liberation Sans1"/>
        <family val="0"/>
      </rPr>
      <t xml:space="preserve">57PCM ou 96,84m³/h </t>
    </r>
    <r>
      <rPr>
        <sz val="11"/>
        <color rgb="FF000000"/>
        <rFont val="Liberation Sans1"/>
        <family val="0"/>
      </rPr>
      <t xml:space="preserve">) - Pós filtro coalescente (</t>
    </r>
    <r>
      <rPr>
        <sz val="12"/>
        <color rgb="FF000000"/>
        <rFont val="Liberation Sans1"/>
        <family val="0"/>
      </rPr>
      <t xml:space="preserve">0,01 µ</t>
    </r>
    <r>
      <rPr>
        <sz val="11"/>
        <color rgb="FF000000"/>
        <rFont val="Liberation Sans1"/>
        <family val="0"/>
      </rPr>
      <t xml:space="preserve">) </t>
    </r>
    <r>
      <rPr>
        <sz val="10"/>
        <color rgb="FF000000"/>
        <rFont val="Arial1"/>
        <family val="0"/>
      </rPr>
      <t xml:space="preserve">- Acessórios e elementos de tratamento do ar (Conexões, Reduções, Filtros de ar, Reguladores de pressão, Lubrificadores, Engates rápido, Registros de esfera, purgadores automáticos, mangueiras espiral, pistola de limpeza com gatilho e outros componentes que possam ser necessários para a instalação da rede</t>
    </r>
    <r>
      <rPr>
        <b val="true"/>
        <sz val="11"/>
        <color rgb="FF000000"/>
        <rFont val="Liberation Sans1"/>
        <family val="0"/>
      </rPr>
      <t xml:space="preserve"> conforme folhas de projeto e memorial descritivo</t>
    </r>
    <r>
      <rPr>
        <sz val="10"/>
        <color rgb="FF000000"/>
        <rFont val="Arial1"/>
        <family val="0"/>
      </rPr>
      <t xml:space="preserve">). Sistema de fixação: (conforme especificação do fabricante) - Estrutura metálica para fixação da tubulação aérea do lado externo da edificação.</t>
    </r>
    <r>
      <rPr>
        <b val="true"/>
        <sz val="12"/>
        <color rgb="FF000000"/>
        <rFont val="Liberation Sans1"/>
        <family val="0"/>
      </rPr>
      <t xml:space="preserve">(Incluso fornecimento, instalação e transporte)</t>
    </r>
  </si>
  <si>
    <t xml:space="preserve">Total do item 13</t>
  </si>
  <si>
    <t xml:space="preserve">14.</t>
  </si>
  <si>
    <t xml:space="preserve">Equipamentos</t>
  </si>
  <si>
    <t xml:space="preserve">14.1</t>
  </si>
  <si>
    <r>
      <rPr>
        <sz val="12"/>
        <color rgb="FF000000"/>
        <rFont val="Liberation Sans1"/>
        <family val="0"/>
      </rPr>
      <t xml:space="preserve">Sistema centralizado de exaustão de fumos de soldagem com o total de 10 captores com vazão mínima de 800m³/h cada um. os braços extratores devem ser articulados e autoportantes, devem possuir registros para regulagem e balanceamento do fluxo de ar e possuir comprimento mínimo de 2 metros. O filtro coletor deve reter no mínimo 98% das partículas acima de 5 mícrons. A rede de dutos deve ser produzida em aço galvanizado, acompanhar suportes de fixação e </t>
    </r>
    <r>
      <rPr>
        <b val="true"/>
        <sz val="12"/>
        <color rgb="FF000000"/>
        <rFont val="Liberation Sans1"/>
        <family val="0"/>
      </rPr>
      <t xml:space="preserve">possuir silenciador na descarga.</t>
    </r>
    <r>
      <rPr>
        <sz val="12"/>
        <color rgb="FF000000"/>
        <rFont val="Liberation Sans1"/>
        <family val="0"/>
      </rPr>
      <t xml:space="preserve"> O</t>
    </r>
    <r>
      <rPr>
        <u val="single"/>
        <sz val="12"/>
        <color rgb="FF000000"/>
        <rFont val="Liberation Sans1"/>
        <family val="0"/>
      </rPr>
      <t xml:space="preserve">bservação</t>
    </r>
    <r>
      <rPr>
        <sz val="12"/>
        <color rgb="FF000000"/>
        <rFont val="Liberation Sans1"/>
        <family val="0"/>
      </rPr>
      <t xml:space="preserve">:O equipamento deve possuir manual de utilização e manutenção.</t>
    </r>
    <r>
      <rPr>
        <b val="true"/>
        <sz val="12"/>
        <color rgb="FF000000"/>
        <rFont val="Liberation Sans1"/>
        <family val="0"/>
      </rPr>
      <t xml:space="preserve"> (Incluso fornecimento, instalação e transporte)</t>
    </r>
  </si>
  <si>
    <t xml:space="preserve">Total do item 14</t>
  </si>
  <si>
    <t xml:space="preserve">15.</t>
  </si>
  <si>
    <t xml:space="preserve">Serviços complementares</t>
  </si>
  <si>
    <t xml:space="preserve">15.1</t>
  </si>
  <si>
    <t xml:space="preserve">  09.52.128*  </t>
  </si>
  <si>
    <t xml:space="preserve">Locação de andaime metálico tubular de encaixe, tipo de torre (com acessórios), com largura de 1 ate 1,5m e altura de 1,0m</t>
  </si>
  <si>
    <t xml:space="preserve">m/mês</t>
  </si>
  <si>
    <t xml:space="preserve">15.2</t>
  </si>
  <si>
    <t xml:space="preserve">  09.52.013*  </t>
  </si>
  <si>
    <t xml:space="preserve">Limpeza final com insumos</t>
  </si>
  <si>
    <t xml:space="preserve">15.3</t>
  </si>
  <si>
    <t xml:space="preserve"> 83694</t>
  </si>
  <si>
    <t xml:space="preserve">Reposicionar paver ou lajota no entorno do abrigo, conforme memorial</t>
  </si>
  <si>
    <t xml:space="preserve">15.4</t>
  </si>
  <si>
    <t xml:space="preserve">  09.52.131*  </t>
  </si>
  <si>
    <t xml:space="preserve">Manual de utilização e manutenção das instalações</t>
  </si>
  <si>
    <t xml:space="preserve">Total do item 15</t>
  </si>
  <si>
    <t xml:space="preserve">16.</t>
  </si>
  <si>
    <t xml:space="preserve">Administração Local</t>
  </si>
  <si>
    <t xml:space="preserve">16.1</t>
  </si>
  <si>
    <t xml:space="preserve">CP02</t>
  </si>
  <si>
    <t xml:space="preserve">TOTAL GERAL</t>
  </si>
  <si>
    <t xml:space="preserve">CRONOGRAMA FÍSICO-FINANCEIRO</t>
  </si>
  <si>
    <t xml:space="preserve">PERÍODO (DIAS)</t>
  </si>
  <si>
    <t xml:space="preserve">TOTAL</t>
  </si>
  <si>
    <t xml:space="preserve">0 – 30</t>
  </si>
  <si>
    <t xml:space="preserve">30 – 60</t>
  </si>
  <si>
    <t xml:space="preserve">60 – 90</t>
  </si>
  <si>
    <t xml:space="preserve">90 – 120</t>
  </si>
  <si>
    <t xml:space="preserve">120 – 150</t>
  </si>
  <si>
    <t xml:space="preserve">PROCESSO Nº </t>
  </si>
  <si>
    <t xml:space="preserve">COMPOSIÇÃO DO LDI – OBRA</t>
  </si>
  <si>
    <t xml:space="preserve">Fórmula proposta pelo Acórdão 2369/2011</t>
  </si>
  <si>
    <t xml:space="preserve">Tabela demonstrativa da composição do LDI</t>
  </si>
  <si>
    <t xml:space="preserve">Descrição do item</t>
  </si>
  <si>
    <t xml:space="preserve">Percentual da taxa (%)</t>
  </si>
  <si>
    <t xml:space="preserve">Parcela da fórmula</t>
  </si>
  <si>
    <t xml:space="preserve">Administração central</t>
  </si>
  <si>
    <t xml:space="preserve">AC</t>
  </si>
  <si>
    <t xml:space="preserve">Risco</t>
  </si>
  <si>
    <t xml:space="preserve">R</t>
  </si>
  <si>
    <t xml:space="preserve">Seguro + Garantia</t>
  </si>
  <si>
    <t xml:space="preserve">S + G</t>
  </si>
  <si>
    <t xml:space="preserve">Despesas financeiras</t>
  </si>
  <si>
    <t xml:space="preserve">DF</t>
  </si>
  <si>
    <t xml:space="preserve">Lucro</t>
  </si>
  <si>
    <t xml:space="preserve">L</t>
  </si>
  <si>
    <t xml:space="preserve">COFINS</t>
  </si>
  <si>
    <t xml:space="preserve">I</t>
  </si>
  <si>
    <t xml:space="preserve">PIS</t>
  </si>
  <si>
    <t xml:space="preserve">CPRB</t>
  </si>
  <si>
    <t xml:space="preserve">ISS</t>
  </si>
  <si>
    <t xml:space="preserve">LDI calculado para a obra =</t>
  </si>
  <si>
    <t xml:space="preserve">Nome:</t>
  </si>
  <si>
    <t xml:space="preserve">CPF nº</t>
  </si>
  <si>
    <t xml:space="preserve">RG nº</t>
  </si>
  <si>
    <t xml:space="preserve">Licitante:</t>
  </si>
  <si>
    <t xml:space="preserve">CNPJ:</t>
  </si>
  <si>
    <t xml:space="preserve">A partir de 31 de agosto de 2015, a lei 13.161 alterou a alíquota da contribuição</t>
  </si>
  <si>
    <t xml:space="preserve">previdenciária sobre a receita bruta para 4,50%. Em decorrência disto e, após aplicados os</t>
  </si>
  <si>
    <t xml:space="preserve">índices originalmente propostos pelo autor do orçamento, ocorre que o LDI calculado</t>
  </si>
  <si>
    <t xml:space="preserve">excede os 25,00% previstos como máximos.</t>
  </si>
  <si>
    <r>
      <rPr>
        <sz val="12"/>
        <color rgb="FF000000"/>
        <rFont val="Times New Roman"/>
        <family val="0"/>
      </rPr>
      <t xml:space="preserve">LDI calculado para obra do Câmpus = </t>
    </r>
    <r>
      <rPr>
        <b val="true"/>
        <sz val="12"/>
        <color rgb="FF000000"/>
        <rFont val="LiberationSerif-Bold"/>
        <family val="0"/>
      </rPr>
      <t xml:space="preserve">%</t>
    </r>
  </si>
  <si>
    <t xml:space="preserve">COMPOSIÇÃO DO LDI – EQUIPAMENTOS</t>
  </si>
  <si>
    <t xml:space="preserve">LDI calculado para equipamentos =</t>
  </si>
</sst>
</file>

<file path=xl/styles.xml><?xml version="1.0" encoding="utf-8"?>
<styleSheet xmlns="http://schemas.openxmlformats.org/spreadsheetml/2006/main">
  <numFmts count="20">
    <numFmt numFmtId="164" formatCode="#,##0.00\ "/>
    <numFmt numFmtId="165" formatCode="General"/>
    <numFmt numFmtId="166" formatCode="[$R$-416]\ #,##0.00;[RED]\-[$R$-416]\ #,##0.00"/>
    <numFmt numFmtId="167" formatCode="0"/>
    <numFmt numFmtId="168" formatCode="#,##0.00"/>
    <numFmt numFmtId="169" formatCode="0%"/>
    <numFmt numFmtId="170" formatCode="0.00%"/>
    <numFmt numFmtId="171" formatCode="MMM/YY"/>
    <numFmt numFmtId="172" formatCode="0.00%"/>
    <numFmt numFmtId="173" formatCode="#,##0"/>
    <numFmt numFmtId="174" formatCode="#,##0.00\ ;\-#,##0.00\ ;\-00\ ;@\ "/>
    <numFmt numFmtId="175" formatCode="#,##0.00\ ;#,##0.00\ ;\-#\ ;@\ "/>
    <numFmt numFmtId="176" formatCode="000000"/>
    <numFmt numFmtId="177" formatCode="@"/>
    <numFmt numFmtId="178" formatCode="00"/>
    <numFmt numFmtId="179" formatCode="#,##0.00;\-#,##0.00"/>
    <numFmt numFmtId="180" formatCode="&quot;R$ &quot;#,##0.00"/>
    <numFmt numFmtId="181" formatCode="0%"/>
    <numFmt numFmtId="182" formatCode="0.00"/>
    <numFmt numFmtId="183" formatCode="D&quot; de &quot;MMMM&quot; de &quot;YYYY"/>
  </numFmts>
  <fonts count="28">
    <font>
      <sz val="11"/>
      <color rgb="FF000000"/>
      <name val="Arial3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Liberation Sans1"/>
      <family val="0"/>
    </font>
    <font>
      <b val="true"/>
      <i val="true"/>
      <sz val="16"/>
      <color rgb="FF000000"/>
      <name val="Liberation Sans1"/>
      <family val="0"/>
    </font>
    <font>
      <sz val="11"/>
      <color rgb="FF000000"/>
      <name val="Liberation Sans1"/>
      <family val="0"/>
    </font>
    <font>
      <sz val="10"/>
      <color rgb="FF000000"/>
      <name val="Arial"/>
      <family val="2"/>
    </font>
    <font>
      <sz val="10"/>
      <color rgb="FF000000"/>
      <name val="Arial2"/>
      <family val="2"/>
    </font>
    <font>
      <sz val="11"/>
      <color rgb="FF000000"/>
      <name val="Arial1"/>
      <family val="0"/>
    </font>
    <font>
      <b val="true"/>
      <sz val="12"/>
      <color rgb="FF000000"/>
      <name val="Arial1"/>
      <family val="0"/>
    </font>
    <font>
      <sz val="10"/>
      <color rgb="FF000000"/>
      <name val="Arial1"/>
      <family val="0"/>
    </font>
    <font>
      <b val="true"/>
      <sz val="10"/>
      <color rgb="FF000000"/>
      <name val="Arial1"/>
      <family val="0"/>
    </font>
    <font>
      <sz val="11"/>
      <color rgb="FF000000"/>
      <name val="Calibri1"/>
      <family val="2"/>
    </font>
    <font>
      <sz val="12"/>
      <color rgb="FF000000"/>
      <name val="Liberation Sans1"/>
      <family val="0"/>
    </font>
    <font>
      <b val="true"/>
      <sz val="11"/>
      <color rgb="FF000000"/>
      <name val="Liberation Sans1"/>
      <family val="0"/>
    </font>
    <font>
      <b val="true"/>
      <sz val="12"/>
      <color rgb="FF000000"/>
      <name val="Liberation Sans1"/>
      <family val="0"/>
    </font>
    <font>
      <u val="single"/>
      <sz val="12"/>
      <color rgb="FF000000"/>
      <name val="Liberation Sans1"/>
      <family val="0"/>
    </font>
    <font>
      <sz val="12"/>
      <color rgb="FF000000"/>
      <name val="Arial"/>
      <family val="2"/>
    </font>
    <font>
      <b val="true"/>
      <sz val="12"/>
      <color rgb="FF000000"/>
      <name val="Arial"/>
      <family val="2"/>
    </font>
    <font>
      <b val="true"/>
      <u val="single"/>
      <sz val="10"/>
      <color rgb="FF000000"/>
      <name val="Arial1"/>
      <family val="0"/>
    </font>
    <font>
      <b val="true"/>
      <u val="single"/>
      <sz val="18"/>
      <color rgb="FF000000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Spranq eco sans1"/>
      <family val="0"/>
    </font>
    <font>
      <sz val="10"/>
      <color rgb="FF000000"/>
      <name val="Spranq eco sans2"/>
      <family val="0"/>
    </font>
    <font>
      <b val="true"/>
      <sz val="11"/>
      <color rgb="FF000000"/>
      <name val="Spranq eco sans1"/>
      <family val="0"/>
    </font>
    <font>
      <sz val="12"/>
      <color rgb="FF000000"/>
      <name val="Times New Roman"/>
      <family val="0"/>
    </font>
    <font>
      <b val="true"/>
      <sz val="12"/>
      <color rgb="FF000000"/>
      <name val="LiberationSerif-Bold"/>
      <family val="0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99FFFF"/>
        <bgColor rgb="FFCCFFFF"/>
      </patternFill>
    </fill>
    <fill>
      <patternFill patternType="solid">
        <fgColor rgb="FFFFFF00"/>
        <bgColor rgb="FFFFF200"/>
      </patternFill>
    </fill>
    <fill>
      <patternFill patternType="solid">
        <fgColor rgb="FFCCCCCC"/>
        <bgColor rgb="FFDDDDDD"/>
      </patternFill>
    </fill>
    <fill>
      <patternFill patternType="solid">
        <fgColor rgb="FF99CC00"/>
        <bgColor rgb="FF92D050"/>
      </patternFill>
    </fill>
    <fill>
      <patternFill patternType="solid">
        <fgColor rgb="FFFFFFFF"/>
        <bgColor rgb="FFEEEEEE"/>
      </patternFill>
    </fill>
    <fill>
      <patternFill patternType="solid">
        <fgColor rgb="FFFFF200"/>
        <bgColor rgb="FFFFFF00"/>
      </patternFill>
    </fill>
    <fill>
      <patternFill patternType="solid">
        <fgColor rgb="FF92D050"/>
        <bgColor rgb="FF99CC00"/>
      </patternFill>
    </fill>
    <fill>
      <patternFill patternType="solid">
        <fgColor rgb="FFDDDDDD"/>
        <bgColor rgb="FFCCCCCC"/>
      </patternFill>
    </fill>
    <fill>
      <patternFill patternType="solid">
        <fgColor rgb="FFEEEEEE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/>
      <bottom style="hair"/>
      <diagonal/>
    </border>
  </borders>
  <cellStyleXfs count="47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6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13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center" vertical="bottom" textRotation="0" wrapText="false" indent="0" shrinkToFit="false"/>
    </xf>
    <xf numFmtId="165" fontId="5" fillId="0" borderId="0" applyFont="true" applyBorder="false" applyAlignment="true" applyProtection="false">
      <alignment horizontal="center" vertical="bottom" textRotation="9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5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center" vertical="bottom" textRotation="0" wrapText="false" indent="0" shrinkToFit="false"/>
    </xf>
    <xf numFmtId="165" fontId="5" fillId="0" borderId="0" applyFont="true" applyBorder="false" applyAlignment="true" applyProtection="false">
      <alignment horizontal="center" vertical="bottom" textRotation="90" wrapText="false" indent="0" shrinkToFit="false"/>
    </xf>
    <xf numFmtId="167" fontId="7" fillId="0" borderId="0" applyFont="true" applyBorder="false" applyAlignment="true" applyProtection="false">
      <alignment horizontal="general" vertical="bottom" textRotation="0" wrapText="false" indent="0" shrinkToFit="false"/>
    </xf>
    <xf numFmtId="167" fontId="7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center" vertical="center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75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4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9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2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11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9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11" fillId="0" borderId="0" xfId="19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11" fillId="4" borderId="0" xfId="19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70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11" fillId="4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11" fillId="5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1" fontId="11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2" fontId="11" fillId="5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1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7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8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7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2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7" borderId="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2" fillId="4" borderId="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1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4" borderId="1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0" borderId="3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2" fillId="8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7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7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1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6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18" fillId="0" borderId="0" xfId="41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7" fontId="18" fillId="0" borderId="0" xfId="4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18" fillId="0" borderId="0" xfId="4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0" xfId="4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0" xfId="4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4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0" xfId="4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6" fontId="22" fillId="6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22" fillId="6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6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9" fillId="0" borderId="0" xfId="4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22" fillId="0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8" fontId="22" fillId="0" borderId="1" xfId="4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24" fillId="1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3" fillId="1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25" fillId="2" borderId="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7" fillId="0" borderId="5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2" borderId="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10" borderId="5" xfId="4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5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4" fillId="10" borderId="1" xfId="4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7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0" fontId="22" fillId="6" borderId="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1" fontId="18" fillId="0" borderId="0" xfId="4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8" fontId="7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2" fontId="7" fillId="11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83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6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1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</cellXfs>
  <cellStyles count="3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ado" xfId="20" builtinId="53" customBuiltin="true"/>
    <cellStyle name="Resultado2" xfId="21" builtinId="53" customBuiltin="true"/>
    <cellStyle name="Título" xfId="22" builtinId="53" customBuiltin="true"/>
    <cellStyle name="Título1" xfId="23" builtinId="53" customBuiltin="true"/>
    <cellStyle name="cf1" xfId="24" builtinId="53" customBuiltin="true"/>
    <cellStyle name="cf10" xfId="25" builtinId="53" customBuiltin="true"/>
    <cellStyle name="cf11" xfId="26" builtinId="53" customBuiltin="true"/>
    <cellStyle name="cf12" xfId="27" builtinId="53" customBuiltin="true"/>
    <cellStyle name="cf13" xfId="28" builtinId="53" customBuiltin="true"/>
    <cellStyle name="cf14" xfId="29" builtinId="53" customBuiltin="true"/>
    <cellStyle name="cf2" xfId="30" builtinId="53" customBuiltin="true"/>
    <cellStyle name="cf3" xfId="31" builtinId="53" customBuiltin="true"/>
    <cellStyle name="cf4" xfId="32" builtinId="53" customBuiltin="true"/>
    <cellStyle name="cf5" xfId="33" builtinId="53" customBuiltin="true"/>
    <cellStyle name="cf6" xfId="34" builtinId="53" customBuiltin="true"/>
    <cellStyle name="cf7" xfId="35" builtinId="53" customBuiltin="true"/>
    <cellStyle name="cf8" xfId="36" builtinId="53" customBuiltin="true"/>
    <cellStyle name="cf9" xfId="37" builtinId="53" customBuiltin="true"/>
    <cellStyle name="Heading 2" xfId="38" builtinId="53" customBuiltin="true"/>
    <cellStyle name="Heading1 3" xfId="39" builtinId="53" customBuiltin="true"/>
    <cellStyle name="Normal_Calculos" xfId="40" builtinId="53" customBuiltin="true"/>
    <cellStyle name="Normal_USP - Calculos" xfId="41" builtinId="53" customBuiltin="true"/>
    <cellStyle name="Result 4" xfId="42" builtinId="53" customBuiltin="true"/>
    <cellStyle name="Result2 5" xfId="43" builtinId="53" customBuiltin="true"/>
    <cellStyle name="Sem título1" xfId="44" builtinId="53" customBuiltin="true"/>
    <cellStyle name="cf15" xfId="45" builtinId="53" customBuiltin="true"/>
    <cellStyle name="Excel Built-in Comma 1" xfId="46" builtinId="53" customBuiltin="true"/>
  </cellStyles>
  <dxfs count="1">
    <dxf>
      <font>
        <name val="Arial3"/>
        <family val="0"/>
        <color rgb="FF000000"/>
      </font>
      <numFmt numFmtId="164" formatCode="#,##0.00\ "/>
      <fill>
        <patternFill>
          <bgColor rgb="FF99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DDDDDD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2D05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169920</xdr:colOff>
      <xdr:row>7</xdr:row>
      <xdr:rowOff>175320</xdr:rowOff>
    </xdr:from>
    <xdr:to>
      <xdr:col>2</xdr:col>
      <xdr:colOff>1315800</xdr:colOff>
      <xdr:row>11</xdr:row>
      <xdr:rowOff>173520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169920" y="1508760"/>
          <a:ext cx="3955680" cy="75996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64080</xdr:colOff>
      <xdr:row>6</xdr:row>
      <xdr:rowOff>188640</xdr:rowOff>
    </xdr:from>
    <xdr:to>
      <xdr:col>2</xdr:col>
      <xdr:colOff>1258200</xdr:colOff>
      <xdr:row>11</xdr:row>
      <xdr:rowOff>137160</xdr:rowOff>
    </xdr:to>
    <xdr:pic>
      <xdr:nvPicPr>
        <xdr:cNvPr id="1" name="Figura 1" descr=""/>
        <xdr:cNvPicPr/>
      </xdr:nvPicPr>
      <xdr:blipFill>
        <a:blip r:embed="rId1"/>
        <a:stretch/>
      </xdr:blipFill>
      <xdr:spPr>
        <a:xfrm>
          <a:off x="64080" y="1331640"/>
          <a:ext cx="4003920" cy="90072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Z167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pane xSplit="0" ySplit="8" topLeftCell="A159" activePane="bottomLeft" state="frozen"/>
      <selection pane="topLeft" activeCell="A4" activeCellId="0" sqref="A4"/>
      <selection pane="bottomLeft" activeCell="E8" activeCellId="0" sqref="E8"/>
    </sheetView>
  </sheetViews>
  <sheetFormatPr defaultRowHeight="13.8" zeroHeight="false" outlineLevelRow="0" outlineLevelCol="0"/>
  <cols>
    <col collapsed="false" customWidth="true" hidden="false" outlineLevel="0" max="1" min="1" style="1" width="7.82"/>
    <col collapsed="false" customWidth="true" hidden="false" outlineLevel="0" max="2" min="2" style="2" width="18.21"/>
    <col collapsed="false" customWidth="true" hidden="false" outlineLevel="0" max="3" min="3" style="1" width="48.1"/>
    <col collapsed="false" customWidth="true" hidden="false" outlineLevel="0" max="4" min="4" style="1" width="9.1"/>
    <col collapsed="false" customWidth="true" hidden="false" outlineLevel="0" max="5" min="5" style="3" width="10.39"/>
    <col collapsed="false" customWidth="true" hidden="true" outlineLevel="0" max="6" min="6" style="4" width="11.68"/>
    <col collapsed="false" customWidth="true" hidden="false" outlineLevel="0" max="7" min="7" style="3" width="11.68"/>
    <col collapsed="false" customWidth="true" hidden="true" outlineLevel="0" max="8" min="8" style="4" width="12.11"/>
    <col collapsed="false" customWidth="true" hidden="false" outlineLevel="0" max="9" min="9" style="3" width="12.11"/>
    <col collapsed="false" customWidth="true" hidden="true" outlineLevel="0" max="10" min="10" style="4" width="11.21"/>
    <col collapsed="false" customWidth="true" hidden="false" outlineLevel="0" max="11" min="11" style="3" width="11.21"/>
    <col collapsed="false" customWidth="true" hidden="true" outlineLevel="0" max="12" min="12" style="4" width="12.26"/>
    <col collapsed="false" customWidth="true" hidden="false" outlineLevel="0" max="13" min="13" style="3" width="12.26"/>
    <col collapsed="false" customWidth="true" hidden="true" outlineLevel="0" max="14" min="14" style="4" width="15.32"/>
    <col collapsed="false" customWidth="true" hidden="false" outlineLevel="0" max="15" min="15" style="3" width="15.32"/>
    <col collapsed="false" customWidth="true" hidden="true" outlineLevel="0" max="16" min="16" style="4" width="17.46"/>
    <col collapsed="false" customWidth="true" hidden="false" outlineLevel="0" max="17" min="17" style="3" width="17.46"/>
    <col collapsed="false" customWidth="true" hidden="false" outlineLevel="0" max="1025" min="18" style="1" width="6.96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</row>
    <row r="2" customFormat="false" ht="15" hidden="false" customHeight="false" outlineLevel="0" collapsed="false">
      <c r="A2" s="5"/>
      <c r="B2" s="7"/>
      <c r="C2" s="5"/>
      <c r="D2" s="5"/>
      <c r="E2" s="8"/>
      <c r="F2" s="9"/>
      <c r="G2" s="8"/>
      <c r="H2" s="9"/>
      <c r="I2" s="8"/>
      <c r="J2" s="9"/>
      <c r="K2" s="8"/>
      <c r="L2" s="9"/>
      <c r="M2" s="8"/>
      <c r="N2" s="10"/>
      <c r="O2" s="11"/>
      <c r="P2" s="10"/>
      <c r="Q2" s="11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</row>
    <row r="3" customFormat="false" ht="13.8" hidden="false" customHeight="false" outlineLevel="0" collapsed="false">
      <c r="A3" s="6"/>
      <c r="B3" s="12"/>
      <c r="C3" s="13"/>
      <c r="D3" s="14" t="s">
        <v>1</v>
      </c>
      <c r="E3" s="15" t="s">
        <v>2</v>
      </c>
      <c r="F3" s="16"/>
      <c r="G3" s="17"/>
      <c r="H3" s="18"/>
      <c r="I3" s="11"/>
      <c r="J3" s="10"/>
      <c r="K3" s="11"/>
      <c r="L3" s="19"/>
      <c r="M3" s="2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</row>
    <row r="4" customFormat="false" ht="13.8" hidden="false" customHeight="false" outlineLevel="0" collapsed="false">
      <c r="A4" s="6"/>
      <c r="B4" s="12"/>
      <c r="C4" s="21"/>
      <c r="D4" s="6" t="s">
        <v>3</v>
      </c>
      <c r="E4" s="22" t="s">
        <v>4</v>
      </c>
      <c r="F4" s="23"/>
      <c r="G4" s="24" t="n">
        <f aca="false">LDI_Obra!C25</f>
        <v>0</v>
      </c>
      <c r="H4" s="25"/>
      <c r="I4" s="26" t="s">
        <v>5</v>
      </c>
      <c r="J4" s="25"/>
      <c r="K4" s="24" t="n">
        <f aca="false">LDI_Equipamento!C25</f>
        <v>0</v>
      </c>
      <c r="L4" s="19"/>
      <c r="M4" s="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</row>
    <row r="5" customFormat="false" ht="13.8" hidden="false" customHeight="false" outlineLevel="0" collapsed="false">
      <c r="A5" s="6"/>
      <c r="B5" s="12"/>
      <c r="C5" s="21"/>
      <c r="D5" s="6" t="s">
        <v>6</v>
      </c>
      <c r="E5" s="11" t="s">
        <v>7</v>
      </c>
      <c r="F5" s="10"/>
      <c r="G5" s="11"/>
      <c r="H5" s="10"/>
      <c r="I5" s="11"/>
      <c r="J5" s="10"/>
      <c r="K5" s="1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</row>
    <row r="6" customFormat="false" ht="13.8" hidden="false" customHeight="false" outlineLevel="0" collapsed="false">
      <c r="A6" s="6"/>
      <c r="B6" s="12"/>
      <c r="C6" s="21"/>
      <c r="D6" s="6" t="s">
        <v>8</v>
      </c>
      <c r="E6" s="27"/>
      <c r="F6" s="10"/>
      <c r="G6" s="11"/>
      <c r="H6" s="10"/>
      <c r="I6" s="11"/>
      <c r="J6" s="10"/>
      <c r="K6" s="1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</row>
    <row r="7" customFormat="false" ht="13.8" hidden="false" customHeight="false" outlineLevel="0" collapsed="false">
      <c r="A7" s="6"/>
      <c r="B7" s="12"/>
      <c r="D7" s="6" t="s">
        <v>9</v>
      </c>
      <c r="E7" s="27"/>
      <c r="F7" s="28"/>
      <c r="G7" s="11"/>
      <c r="H7" s="10"/>
      <c r="I7" s="11"/>
      <c r="J7" s="10"/>
      <c r="K7" s="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</row>
    <row r="8" customFormat="false" ht="13.8" hidden="false" customHeight="false" outlineLevel="0" collapsed="false">
      <c r="A8" s="6"/>
      <c r="B8" s="12"/>
      <c r="C8" s="21"/>
      <c r="D8" s="6" t="s">
        <v>10</v>
      </c>
      <c r="E8" s="29"/>
      <c r="F8" s="28"/>
      <c r="G8" s="11"/>
      <c r="H8" s="10"/>
      <c r="I8" s="11"/>
      <c r="J8" s="10"/>
      <c r="K8" s="1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</row>
    <row r="9" customFormat="false" ht="13.8" hidden="false" customHeight="false" outlineLevel="0" collapsed="false">
      <c r="A9" s="6"/>
      <c r="B9" s="12"/>
      <c r="C9" s="21"/>
      <c r="D9" s="6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</row>
    <row r="10" s="14" customFormat="true" ht="12.8" hidden="false" customHeight="false" outlineLevel="0" collapsed="false">
      <c r="A10" s="30" t="s">
        <v>11</v>
      </c>
      <c r="B10" s="31" t="s">
        <v>12</v>
      </c>
      <c r="C10" s="30" t="s">
        <v>13</v>
      </c>
      <c r="D10" s="30" t="s">
        <v>14</v>
      </c>
      <c r="E10" s="32" t="s">
        <v>15</v>
      </c>
      <c r="F10" s="33"/>
      <c r="G10" s="32" t="s">
        <v>16</v>
      </c>
      <c r="H10" s="32"/>
      <c r="I10" s="32"/>
      <c r="J10" s="32"/>
      <c r="K10" s="32" t="s">
        <v>17</v>
      </c>
      <c r="L10" s="32"/>
      <c r="M10" s="32"/>
      <c r="N10" s="33" t="s">
        <v>18</v>
      </c>
      <c r="O10" s="32" t="s">
        <v>18</v>
      </c>
      <c r="P10" s="33" t="s">
        <v>18</v>
      </c>
      <c r="Q10" s="32" t="s">
        <v>18</v>
      </c>
    </row>
    <row r="11" s="14" customFormat="true" ht="12.8" hidden="false" customHeight="false" outlineLevel="0" collapsed="false">
      <c r="A11" s="30"/>
      <c r="B11" s="31"/>
      <c r="C11" s="30"/>
      <c r="D11" s="30"/>
      <c r="E11" s="32"/>
      <c r="F11" s="33" t="s">
        <v>19</v>
      </c>
      <c r="G11" s="32" t="s">
        <v>19</v>
      </c>
      <c r="H11" s="33" t="s">
        <v>20</v>
      </c>
      <c r="I11" s="32" t="s">
        <v>20</v>
      </c>
      <c r="J11" s="33" t="s">
        <v>19</v>
      </c>
      <c r="K11" s="32" t="s">
        <v>19</v>
      </c>
      <c r="L11" s="33" t="s">
        <v>20</v>
      </c>
      <c r="M11" s="32" t="s">
        <v>20</v>
      </c>
      <c r="N11" s="33" t="s">
        <v>21</v>
      </c>
      <c r="O11" s="32" t="s">
        <v>21</v>
      </c>
      <c r="P11" s="33" t="s">
        <v>22</v>
      </c>
      <c r="Q11" s="32" t="s">
        <v>22</v>
      </c>
    </row>
    <row r="12" s="14" customFormat="true" ht="12.8" hidden="false" customHeight="false" outlineLevel="0" collapsed="false">
      <c r="A12" s="34" t="s">
        <v>23</v>
      </c>
      <c r="B12" s="35" t="s">
        <v>24</v>
      </c>
      <c r="C12" s="36"/>
      <c r="D12" s="36"/>
      <c r="E12" s="37"/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9"/>
      <c r="Q12" s="40"/>
    </row>
    <row r="13" s="6" customFormat="true" ht="14.05" hidden="false" customHeight="false" outlineLevel="0" collapsed="false">
      <c r="A13" s="41" t="s">
        <v>25</v>
      </c>
      <c r="B13" s="42" t="s">
        <v>26</v>
      </c>
      <c r="C13" s="43" t="s">
        <v>27</v>
      </c>
      <c r="D13" s="44" t="s">
        <v>28</v>
      </c>
      <c r="E13" s="45" t="n">
        <v>3</v>
      </c>
      <c r="F13" s="46" t="n">
        <v>47.15</v>
      </c>
      <c r="G13" s="45" t="n">
        <f aca="false">ROUND((I13/E13),2)</f>
        <v>58.7</v>
      </c>
      <c r="H13" s="46" t="n">
        <v>141.45</v>
      </c>
      <c r="I13" s="45" t="n">
        <f aca="false">ROUND((O13*(H13/N13)),2)</f>
        <v>176.11</v>
      </c>
      <c r="J13" s="46" t="n">
        <v>269.47</v>
      </c>
      <c r="K13" s="45" t="n">
        <f aca="false">ROUND((M13/E13),2)</f>
        <v>335.49</v>
      </c>
      <c r="L13" s="46" t="n">
        <v>808.41</v>
      </c>
      <c r="M13" s="45" t="n">
        <f aca="false">ROUND((O13*(L13/N13)),2)</f>
        <v>1006.48</v>
      </c>
      <c r="N13" s="46" t="n">
        <v>949.86</v>
      </c>
      <c r="O13" s="45" t="n">
        <f aca="false">ROUND((Q13/(1+$G$4)),2)</f>
        <v>1182.59</v>
      </c>
      <c r="P13" s="46" t="n">
        <v>1182.59</v>
      </c>
      <c r="Q13" s="45" t="n">
        <f aca="false">ROUND((P13*(1-E$8)),2)</f>
        <v>1182.59</v>
      </c>
    </row>
    <row r="14" s="6" customFormat="true" ht="14.05" hidden="false" customHeight="false" outlineLevel="0" collapsed="false">
      <c r="A14" s="41" t="s">
        <v>29</v>
      </c>
      <c r="B14" s="42" t="s">
        <v>26</v>
      </c>
      <c r="C14" s="43" t="s">
        <v>30</v>
      </c>
      <c r="D14" s="44" t="s">
        <v>28</v>
      </c>
      <c r="E14" s="45" t="n">
        <v>0.5</v>
      </c>
      <c r="F14" s="46" t="n">
        <v>47.15</v>
      </c>
      <c r="G14" s="45" t="n">
        <f aca="false">ROUND((I14/E14),2)</f>
        <v>58.68</v>
      </c>
      <c r="H14" s="46" t="n">
        <v>23.57</v>
      </c>
      <c r="I14" s="45" t="n">
        <f aca="false">ROUND((O14*(H14/N14)),2)</f>
        <v>29.34</v>
      </c>
      <c r="J14" s="46" t="n">
        <v>269.47</v>
      </c>
      <c r="K14" s="45" t="n">
        <f aca="false">ROUND((M14/E14),2)</f>
        <v>335.48</v>
      </c>
      <c r="L14" s="46" t="n">
        <v>134.73</v>
      </c>
      <c r="M14" s="45" t="n">
        <f aca="false">ROUND((O14*(L14/N14)),2)</f>
        <v>167.74</v>
      </c>
      <c r="N14" s="46" t="n">
        <v>158.3</v>
      </c>
      <c r="O14" s="45" t="n">
        <f aca="false">ROUND((Q14/(1+$G$4)),2)</f>
        <v>197.08</v>
      </c>
      <c r="P14" s="46" t="n">
        <v>197.08</v>
      </c>
      <c r="Q14" s="45" t="n">
        <f aca="false">ROUND((P14*(1-E$8)),2)</f>
        <v>197.08</v>
      </c>
    </row>
    <row r="15" s="6" customFormat="true" ht="38.4" hidden="false" customHeight="false" outlineLevel="0" collapsed="false">
      <c r="A15" s="41" t="s">
        <v>31</v>
      </c>
      <c r="B15" s="47" t="s">
        <v>32</v>
      </c>
      <c r="C15" s="43" t="s">
        <v>33</v>
      </c>
      <c r="D15" s="44" t="s">
        <v>34</v>
      </c>
      <c r="E15" s="45" t="n">
        <v>57</v>
      </c>
      <c r="F15" s="46" t="n">
        <v>21.69</v>
      </c>
      <c r="G15" s="45" t="n">
        <f aca="false">ROUND((I15/E15),2)</f>
        <v>27</v>
      </c>
      <c r="H15" s="46" t="n">
        <v>1236.33</v>
      </c>
      <c r="I15" s="45" t="n">
        <f aca="false">ROUND((O15*(H15/N15)),2)</f>
        <v>1539.25</v>
      </c>
      <c r="J15" s="46" t="n">
        <v>3.64</v>
      </c>
      <c r="K15" s="45" t="n">
        <f aca="false">ROUND((M15/E15),2)</f>
        <v>4.53</v>
      </c>
      <c r="L15" s="46" t="n">
        <v>207.48</v>
      </c>
      <c r="M15" s="45" t="n">
        <f aca="false">ROUND((O15*(L15/N15)),2)</f>
        <v>258.32</v>
      </c>
      <c r="N15" s="46" t="n">
        <v>1443.81</v>
      </c>
      <c r="O15" s="45" t="n">
        <f aca="false">ROUND((Q15/(1+$G$4)),2)</f>
        <v>1797.57</v>
      </c>
      <c r="P15" s="46" t="n">
        <v>1797.57</v>
      </c>
      <c r="Q15" s="45" t="n">
        <f aca="false">ROUND((P15*(1-E$8)),2)</f>
        <v>1797.57</v>
      </c>
    </row>
    <row r="16" s="6" customFormat="true" ht="26.25" hidden="false" customHeight="false" outlineLevel="0" collapsed="false">
      <c r="A16" s="41" t="s">
        <v>35</v>
      </c>
      <c r="B16" s="42" t="s">
        <v>36</v>
      </c>
      <c r="C16" s="43" t="s">
        <v>37</v>
      </c>
      <c r="D16" s="44" t="s">
        <v>28</v>
      </c>
      <c r="E16" s="45" t="n">
        <v>26.99</v>
      </c>
      <c r="F16" s="46" t="n">
        <v>3.04</v>
      </c>
      <c r="G16" s="45" t="n">
        <f aca="false">ROUND((I16/E16),2)</f>
        <v>3.78</v>
      </c>
      <c r="H16" s="46" t="n">
        <v>82.04</v>
      </c>
      <c r="I16" s="45" t="n">
        <f aca="false">ROUND((O16*(H16/N16)),2)</f>
        <v>102.14</v>
      </c>
      <c r="J16" s="46" t="n">
        <v>0.64</v>
      </c>
      <c r="K16" s="45" t="n">
        <f aca="false">ROUND((M16/E16),2)</f>
        <v>0.8</v>
      </c>
      <c r="L16" s="46" t="n">
        <v>17.27</v>
      </c>
      <c r="M16" s="45" t="n">
        <f aca="false">ROUND((O16*(L16/N16)),2)</f>
        <v>21.5</v>
      </c>
      <c r="N16" s="46" t="n">
        <v>99.31</v>
      </c>
      <c r="O16" s="45" t="n">
        <f aca="false">ROUND((Q16/(1+$G$4)),2)</f>
        <v>123.64</v>
      </c>
      <c r="P16" s="46" t="n">
        <v>123.64</v>
      </c>
      <c r="Q16" s="45" t="n">
        <f aca="false">ROUND((P16*(1-E$8)),2)</f>
        <v>123.64</v>
      </c>
    </row>
    <row r="17" s="6" customFormat="true" ht="14.05" hidden="false" customHeight="false" outlineLevel="0" collapsed="false">
      <c r="A17" s="41" t="s">
        <v>38</v>
      </c>
      <c r="B17" s="42" t="s">
        <v>39</v>
      </c>
      <c r="C17" s="43" t="s">
        <v>40</v>
      </c>
      <c r="D17" s="44" t="s">
        <v>28</v>
      </c>
      <c r="E17" s="45" t="n">
        <v>26.99</v>
      </c>
      <c r="F17" s="46" t="n">
        <v>4.48</v>
      </c>
      <c r="G17" s="45" t="n">
        <f aca="false">ROUND((I17/E17),2)</f>
        <v>5.58</v>
      </c>
      <c r="H17" s="46" t="n">
        <v>120.91</v>
      </c>
      <c r="I17" s="45" t="n">
        <f aca="false">ROUND((O17*(H17/N17)),2)</f>
        <v>150.53</v>
      </c>
      <c r="J17" s="46" t="n">
        <v>7.82</v>
      </c>
      <c r="K17" s="45" t="n">
        <f aca="false">ROUND((M17/E17),2)</f>
        <v>9.74</v>
      </c>
      <c r="L17" s="46" t="n">
        <v>211.06</v>
      </c>
      <c r="M17" s="45" t="n">
        <f aca="false">ROUND((O17*(L17/N17)),2)</f>
        <v>262.77</v>
      </c>
      <c r="N17" s="46" t="n">
        <v>331.97</v>
      </c>
      <c r="O17" s="45" t="n">
        <f aca="false">ROUND((Q17/(1+$G$4)),2)</f>
        <v>413.3</v>
      </c>
      <c r="P17" s="46" t="n">
        <v>413.3</v>
      </c>
      <c r="Q17" s="45" t="n">
        <f aca="false">ROUND((P17*(1-E$8)),2)</f>
        <v>413.3</v>
      </c>
    </row>
    <row r="18" s="6" customFormat="true" ht="14.05" hidden="false" customHeight="false" outlineLevel="0" collapsed="false">
      <c r="A18" s="41" t="s">
        <v>41</v>
      </c>
      <c r="B18" s="42" t="s">
        <v>42</v>
      </c>
      <c r="C18" s="43" t="s">
        <v>43</v>
      </c>
      <c r="D18" s="44" t="s">
        <v>44</v>
      </c>
      <c r="E18" s="45" t="n">
        <v>807</v>
      </c>
      <c r="F18" s="46" t="n">
        <v>5.05</v>
      </c>
      <c r="G18" s="45" t="n">
        <f aca="false">ROUND((I18/E18),2)</f>
        <v>6.29</v>
      </c>
      <c r="H18" s="46" t="n">
        <v>4075.35</v>
      </c>
      <c r="I18" s="45" t="n">
        <f aca="false">ROUND((O18*(H18/N18)),2)</f>
        <v>5073.9</v>
      </c>
      <c r="J18" s="46" t="n">
        <v>0.67</v>
      </c>
      <c r="K18" s="45" t="n">
        <f aca="false">ROUND((M18/E18),2)</f>
        <v>0.83</v>
      </c>
      <c r="L18" s="46" t="n">
        <v>540.69</v>
      </c>
      <c r="M18" s="45" t="n">
        <f aca="false">ROUND((O18*(L18/N18)),2)</f>
        <v>673.17</v>
      </c>
      <c r="N18" s="46" t="n">
        <v>4616.04</v>
      </c>
      <c r="O18" s="45" t="n">
        <f aca="false">ROUND((Q18/(1+$G$4)),2)</f>
        <v>5747.07</v>
      </c>
      <c r="P18" s="46" t="n">
        <v>5747.07</v>
      </c>
      <c r="Q18" s="45" t="n">
        <f aca="false">ROUND((P18*(1-E$8)),2)</f>
        <v>5747.07</v>
      </c>
    </row>
    <row r="19" s="6" customFormat="true" ht="14.05" hidden="false" customHeight="false" outlineLevel="0" collapsed="false">
      <c r="A19" s="41" t="s">
        <v>45</v>
      </c>
      <c r="B19" s="42" t="s">
        <v>46</v>
      </c>
      <c r="C19" s="43" t="s">
        <v>47</v>
      </c>
      <c r="D19" s="44" t="s">
        <v>48</v>
      </c>
      <c r="E19" s="45" t="n">
        <v>148</v>
      </c>
      <c r="F19" s="46" t="n">
        <v>0.44</v>
      </c>
      <c r="G19" s="45" t="n">
        <f aca="false">ROUND((I19/E19),2)</f>
        <v>0.55</v>
      </c>
      <c r="H19" s="46" t="n">
        <v>65.12</v>
      </c>
      <c r="I19" s="45" t="n">
        <f aca="false">ROUND((O19*(H19/N19)),2)</f>
        <v>81.07</v>
      </c>
      <c r="J19" s="46" t="n">
        <v>0.08</v>
      </c>
      <c r="K19" s="45" t="n">
        <f aca="false">ROUND((M19/E19),2)</f>
        <v>0.1</v>
      </c>
      <c r="L19" s="46" t="n">
        <v>11.84</v>
      </c>
      <c r="M19" s="45" t="n">
        <f aca="false">ROUND((O19*(L19/N19)),2)</f>
        <v>14.74</v>
      </c>
      <c r="N19" s="46" t="n">
        <v>76.96</v>
      </c>
      <c r="O19" s="45" t="n">
        <f aca="false">ROUND((Q19/(1+$G$4)),2)</f>
        <v>95.81</v>
      </c>
      <c r="P19" s="46" t="n">
        <v>95.81</v>
      </c>
      <c r="Q19" s="45" t="n">
        <f aca="false">ROUND((P19*(1-E$8)),2)</f>
        <v>95.81</v>
      </c>
    </row>
    <row r="20" s="6" customFormat="true" ht="14.05" hidden="false" customHeight="false" outlineLevel="0" collapsed="false">
      <c r="A20" s="41" t="s">
        <v>49</v>
      </c>
      <c r="B20" s="42" t="s">
        <v>42</v>
      </c>
      <c r="C20" s="43" t="s">
        <v>50</v>
      </c>
      <c r="D20" s="44" t="s">
        <v>44</v>
      </c>
      <c r="E20" s="45" t="n">
        <v>1200</v>
      </c>
      <c r="F20" s="46" t="n">
        <v>5.05</v>
      </c>
      <c r="G20" s="45" t="n">
        <f aca="false">ROUND((I20/E20),2)</f>
        <v>6.29</v>
      </c>
      <c r="H20" s="46" t="n">
        <v>6060</v>
      </c>
      <c r="I20" s="45" t="n">
        <f aca="false">ROUND((O20*(H20/N20)),2)</f>
        <v>7544.82</v>
      </c>
      <c r="J20" s="46" t="n">
        <v>0.67</v>
      </c>
      <c r="K20" s="45" t="n">
        <f aca="false">ROUND((M20/E20),2)</f>
        <v>0.83</v>
      </c>
      <c r="L20" s="46" t="n">
        <v>804</v>
      </c>
      <c r="M20" s="45" t="n">
        <f aca="false">ROUND((O20*(L20/N20)),2)</f>
        <v>1001</v>
      </c>
      <c r="N20" s="46" t="n">
        <v>6864</v>
      </c>
      <c r="O20" s="45" t="n">
        <f aca="false">ROUND((Q20/(1+$G$4)),2)</f>
        <v>8545.82</v>
      </c>
      <c r="P20" s="46" t="n">
        <v>8545.82</v>
      </c>
      <c r="Q20" s="45" t="n">
        <f aca="false">ROUND((P20*(1-E$8)),2)</f>
        <v>8545.82</v>
      </c>
    </row>
    <row r="21" s="6" customFormat="true" ht="26.25" hidden="false" customHeight="false" outlineLevel="0" collapsed="false">
      <c r="A21" s="41" t="s">
        <v>51</v>
      </c>
      <c r="B21" s="42" t="s">
        <v>46</v>
      </c>
      <c r="C21" s="43" t="s">
        <v>52</v>
      </c>
      <c r="D21" s="44" t="s">
        <v>48</v>
      </c>
      <c r="E21" s="45" t="n">
        <v>182</v>
      </c>
      <c r="F21" s="46" t="n">
        <v>0.44</v>
      </c>
      <c r="G21" s="45" t="n">
        <f aca="false">ROUND((I21/E21),2)</f>
        <v>0.55</v>
      </c>
      <c r="H21" s="46" t="n">
        <v>80.08</v>
      </c>
      <c r="I21" s="45" t="n">
        <f aca="false">ROUND((O21*(H21/N21)),2)</f>
        <v>99.69</v>
      </c>
      <c r="J21" s="46" t="n">
        <v>0.08</v>
      </c>
      <c r="K21" s="45" t="n">
        <f aca="false">ROUND((M21/E21),2)</f>
        <v>0.1</v>
      </c>
      <c r="L21" s="46" t="n">
        <v>14.56</v>
      </c>
      <c r="M21" s="45" t="n">
        <f aca="false">ROUND((O21*(L21/N21)),2)</f>
        <v>18.13</v>
      </c>
      <c r="N21" s="46" t="n">
        <v>94.64</v>
      </c>
      <c r="O21" s="45" t="n">
        <f aca="false">ROUND((Q21/(1+$G$4)),2)</f>
        <v>117.82</v>
      </c>
      <c r="P21" s="46" t="n">
        <v>117.82</v>
      </c>
      <c r="Q21" s="45" t="n">
        <f aca="false">ROUND((P21*(1-E$8)),2)</f>
        <v>117.82</v>
      </c>
    </row>
    <row r="22" s="6" customFormat="true" ht="26.25" hidden="false" customHeight="false" outlineLevel="0" collapsed="false">
      <c r="A22" s="48" t="s">
        <v>53</v>
      </c>
      <c r="B22" s="49" t="s">
        <v>54</v>
      </c>
      <c r="C22" s="50" t="s">
        <v>55</v>
      </c>
      <c r="D22" s="51" t="s">
        <v>56</v>
      </c>
      <c r="E22" s="52" t="n">
        <v>102</v>
      </c>
      <c r="F22" s="53" t="n">
        <v>15.32</v>
      </c>
      <c r="G22" s="54" t="n">
        <f aca="false">ROUND((I22/E22),2)</f>
        <v>19.07</v>
      </c>
      <c r="H22" s="55" t="n">
        <v>1562.64</v>
      </c>
      <c r="I22" s="54" t="n">
        <f aca="false">ROUND((O22*(H22/N22)),2)</f>
        <v>1945.52</v>
      </c>
      <c r="J22" s="53" t="n">
        <v>0</v>
      </c>
      <c r="K22" s="54" t="n">
        <f aca="false">ROUND((M22/E22),2)</f>
        <v>0</v>
      </c>
      <c r="L22" s="55" t="n">
        <v>0</v>
      </c>
      <c r="M22" s="54" t="n">
        <f aca="false">ROUND((O22*(L22/N22)),2)</f>
        <v>0</v>
      </c>
      <c r="N22" s="55" t="n">
        <v>1562.64</v>
      </c>
      <c r="O22" s="54" t="n">
        <f aca="false">ROUND((Q22/(1+$G$4)),2)</f>
        <v>1945.52</v>
      </c>
      <c r="P22" s="55" t="n">
        <v>1945.52</v>
      </c>
      <c r="Q22" s="54" t="n">
        <f aca="false">ROUND((P22*(1-E$8)),2)</f>
        <v>1945.52</v>
      </c>
    </row>
    <row r="23" s="6" customFormat="true" ht="26.25" hidden="false" customHeight="false" outlineLevel="0" collapsed="false">
      <c r="A23" s="41" t="s">
        <v>57</v>
      </c>
      <c r="B23" s="56" t="s">
        <v>58</v>
      </c>
      <c r="C23" s="43" t="s">
        <v>59</v>
      </c>
      <c r="D23" s="44" t="s">
        <v>28</v>
      </c>
      <c r="E23" s="45" t="n">
        <v>390.56</v>
      </c>
      <c r="F23" s="46" t="n">
        <v>28.77</v>
      </c>
      <c r="G23" s="45" t="n">
        <f aca="false">ROUND((I23/E23),2)</f>
        <v>35.82</v>
      </c>
      <c r="H23" s="46" t="n">
        <v>11236.41</v>
      </c>
      <c r="I23" s="45" t="n">
        <f aca="false">ROUND((O23*(H23/N23)),2)</f>
        <v>13989.57</v>
      </c>
      <c r="J23" s="46" t="n">
        <v>3.15</v>
      </c>
      <c r="K23" s="45" t="n">
        <f aca="false">ROUND((M23/E23),2)</f>
        <v>3.92</v>
      </c>
      <c r="L23" s="46" t="n">
        <v>1230.26</v>
      </c>
      <c r="M23" s="45" t="n">
        <f aca="false">ROUND((O23*(L23/N23)),2)</f>
        <v>1531.7</v>
      </c>
      <c r="N23" s="46" t="n">
        <v>12466.67</v>
      </c>
      <c r="O23" s="45" t="n">
        <f aca="false">ROUND((Q23/(1+$G$4)),2)</f>
        <v>15521.27</v>
      </c>
      <c r="P23" s="46" t="n">
        <v>15521.27</v>
      </c>
      <c r="Q23" s="45" t="n">
        <f aca="false">ROUND((P23*(1-E$8)),2)</f>
        <v>15521.27</v>
      </c>
    </row>
    <row r="24" s="6" customFormat="true" ht="26.25" hidden="false" customHeight="false" outlineLevel="0" collapsed="false">
      <c r="A24" s="41" t="s">
        <v>60</v>
      </c>
      <c r="B24" s="56" t="s">
        <v>61</v>
      </c>
      <c r="C24" s="43" t="s">
        <v>62</v>
      </c>
      <c r="D24" s="44" t="s">
        <v>28</v>
      </c>
      <c r="E24" s="45" t="n">
        <v>365</v>
      </c>
      <c r="F24" s="46" t="n">
        <v>1.01</v>
      </c>
      <c r="G24" s="45" t="n">
        <f aca="false">ROUND((I24/E24),2)</f>
        <v>1.26</v>
      </c>
      <c r="H24" s="46" t="n">
        <v>368.65</v>
      </c>
      <c r="I24" s="45" t="n">
        <f aca="false">ROUND((O24*(H24/N24)),2)</f>
        <v>458.97</v>
      </c>
      <c r="J24" s="46" t="n">
        <v>0.18</v>
      </c>
      <c r="K24" s="45" t="n">
        <f aca="false">ROUND((M24/E24),2)</f>
        <v>0.22</v>
      </c>
      <c r="L24" s="46" t="n">
        <v>65.7</v>
      </c>
      <c r="M24" s="45" t="n">
        <f aca="false">ROUND((O24*(L24/N24)),2)</f>
        <v>81.8</v>
      </c>
      <c r="N24" s="46" t="n">
        <v>434.35</v>
      </c>
      <c r="O24" s="45" t="n">
        <f aca="false">ROUND((Q24/(1+$G$4)),2)</f>
        <v>540.77</v>
      </c>
      <c r="P24" s="46" t="n">
        <v>540.77</v>
      </c>
      <c r="Q24" s="45" t="n">
        <f aca="false">ROUND((P24*(1-E$8)),2)</f>
        <v>540.77</v>
      </c>
    </row>
    <row r="25" s="6" customFormat="true" ht="26.25" hidden="false" customHeight="false" outlineLevel="0" collapsed="false">
      <c r="A25" s="57" t="s">
        <v>63</v>
      </c>
      <c r="B25" s="56" t="s">
        <v>64</v>
      </c>
      <c r="C25" s="43" t="s">
        <v>65</v>
      </c>
      <c r="D25" s="44" t="s">
        <v>28</v>
      </c>
      <c r="E25" s="45" t="n">
        <v>26.99</v>
      </c>
      <c r="F25" s="46" t="n">
        <v>9.78</v>
      </c>
      <c r="G25" s="45" t="n">
        <f aca="false">ROUND((I25/E25),2)</f>
        <v>12.18</v>
      </c>
      <c r="H25" s="46" t="n">
        <v>263.96</v>
      </c>
      <c r="I25" s="45" t="n">
        <f aca="false">ROUND((O25*(H25/N25)),2)</f>
        <v>328.63</v>
      </c>
      <c r="J25" s="46" t="n">
        <v>1.99</v>
      </c>
      <c r="K25" s="45" t="n">
        <f aca="false">ROUND((M25/E25),2)</f>
        <v>2.48</v>
      </c>
      <c r="L25" s="46" t="n">
        <v>53.71</v>
      </c>
      <c r="M25" s="45" t="n">
        <f aca="false">ROUND((O25*(L25/N25)),2)</f>
        <v>66.87</v>
      </c>
      <c r="N25" s="46" t="n">
        <v>317.67</v>
      </c>
      <c r="O25" s="45" t="n">
        <f aca="false">ROUND((Q25/(1+$G$4)),2)</f>
        <v>395.5</v>
      </c>
      <c r="P25" s="46" t="n">
        <v>395.5</v>
      </c>
      <c r="Q25" s="45" t="n">
        <f aca="false">ROUND((P25*(1-E$8)),2)</f>
        <v>395.5</v>
      </c>
    </row>
    <row r="26" s="14" customFormat="true" ht="12.8" hidden="false" customHeight="false" outlineLevel="0" collapsed="false">
      <c r="A26" s="58" t="s">
        <v>66</v>
      </c>
      <c r="B26" s="59"/>
      <c r="C26" s="60"/>
      <c r="D26" s="61"/>
      <c r="E26" s="62"/>
      <c r="F26" s="39"/>
      <c r="G26" s="63"/>
      <c r="H26" s="64" t="n">
        <v>25316.51</v>
      </c>
      <c r="I26" s="65" t="n">
        <f aca="false">SUM(I13:I25)</f>
        <v>31519.54</v>
      </c>
      <c r="J26" s="64"/>
      <c r="K26" s="65"/>
      <c r="L26" s="64" t="n">
        <v>4099.71</v>
      </c>
      <c r="M26" s="65" t="n">
        <f aca="false">SUM(M13:M25)</f>
        <v>5104.22</v>
      </c>
      <c r="N26" s="64" t="n">
        <v>29416.22</v>
      </c>
      <c r="O26" s="65" t="n">
        <f aca="false">SUM(O13:O25)</f>
        <v>36623.76</v>
      </c>
      <c r="P26" s="64" t="n">
        <v>36623.76</v>
      </c>
      <c r="Q26" s="65" t="n">
        <f aca="false">SUM(Q13:Q25)</f>
        <v>36623.76</v>
      </c>
    </row>
    <row r="27" s="14" customFormat="true" ht="12.8" hidden="false" customHeight="false" outlineLevel="0" collapsed="false">
      <c r="A27" s="34" t="s">
        <v>67</v>
      </c>
      <c r="B27" s="35" t="s">
        <v>68</v>
      </c>
      <c r="C27" s="36"/>
      <c r="D27" s="36"/>
      <c r="E27" s="37"/>
      <c r="F27" s="38"/>
      <c r="G27" s="37"/>
      <c r="H27" s="38"/>
      <c r="I27" s="37"/>
      <c r="J27" s="38"/>
      <c r="K27" s="37"/>
      <c r="L27" s="38"/>
      <c r="M27" s="37"/>
      <c r="N27" s="38"/>
      <c r="O27" s="37"/>
      <c r="P27" s="39"/>
      <c r="Q27" s="40"/>
    </row>
    <row r="28" s="6" customFormat="true" ht="14.05" hidden="false" customHeight="false" outlineLevel="0" collapsed="false">
      <c r="A28" s="57" t="s">
        <v>69</v>
      </c>
      <c r="B28" s="56" t="s">
        <v>70</v>
      </c>
      <c r="C28" s="43" t="s">
        <v>71</v>
      </c>
      <c r="D28" s="44" t="s">
        <v>72</v>
      </c>
      <c r="E28" s="45" t="n">
        <v>4.35</v>
      </c>
      <c r="F28" s="46" t="n">
        <v>93.14</v>
      </c>
      <c r="G28" s="45" t="n">
        <f aca="false">ROUND((I28/E28),2)</f>
        <v>115.96</v>
      </c>
      <c r="H28" s="46" t="n">
        <v>405.15</v>
      </c>
      <c r="I28" s="45" t="n">
        <f aca="false">ROUND((O28*(H28/N28)),2)</f>
        <v>504.42</v>
      </c>
      <c r="J28" s="46" t="n">
        <v>16.93</v>
      </c>
      <c r="K28" s="45" t="n">
        <f aca="false">ROUND((M28/E28),2)</f>
        <v>21.08</v>
      </c>
      <c r="L28" s="46" t="n">
        <v>73.64</v>
      </c>
      <c r="M28" s="45" t="n">
        <f aca="false">ROUND((O28*(L28/N28)),2)</f>
        <v>91.68</v>
      </c>
      <c r="N28" s="46" t="n">
        <v>478.79</v>
      </c>
      <c r="O28" s="45" t="n">
        <f aca="false">ROUND((Q28/(1+$G$4)),2)</f>
        <v>596.1</v>
      </c>
      <c r="P28" s="46" t="n">
        <v>596.1</v>
      </c>
      <c r="Q28" s="45" t="n">
        <f aca="false">ROUND((P28*(1-E$8)),2)</f>
        <v>596.1</v>
      </c>
    </row>
    <row r="29" s="6" customFormat="true" ht="14.05" hidden="false" customHeight="false" outlineLevel="0" collapsed="false">
      <c r="A29" s="57" t="s">
        <v>73</v>
      </c>
      <c r="B29" s="56" t="s">
        <v>74</v>
      </c>
      <c r="C29" s="43" t="s">
        <v>75</v>
      </c>
      <c r="D29" s="44" t="s">
        <v>72</v>
      </c>
      <c r="E29" s="45" t="n">
        <v>4.35</v>
      </c>
      <c r="F29" s="46" t="n">
        <v>36.54</v>
      </c>
      <c r="G29" s="45" t="n">
        <f aca="false">ROUND((I29/E29),2)</f>
        <v>45.49</v>
      </c>
      <c r="H29" s="46" t="n">
        <v>158.94</v>
      </c>
      <c r="I29" s="45" t="n">
        <f aca="false">ROUND((O29*(H29/N29)),2)</f>
        <v>197.88</v>
      </c>
      <c r="J29" s="46" t="n">
        <v>7.71</v>
      </c>
      <c r="K29" s="45" t="n">
        <f aca="false">ROUND((M29/E29),2)</f>
        <v>9.6</v>
      </c>
      <c r="L29" s="46" t="n">
        <v>33.53</v>
      </c>
      <c r="M29" s="45" t="n">
        <f aca="false">ROUND((O29*(L29/N29)),2)</f>
        <v>41.74</v>
      </c>
      <c r="N29" s="46" t="n">
        <v>192.47</v>
      </c>
      <c r="O29" s="45" t="n">
        <f aca="false">ROUND((Q29/(1+$G$4)),2)</f>
        <v>239.62</v>
      </c>
      <c r="P29" s="46" t="n">
        <v>239.62</v>
      </c>
      <c r="Q29" s="45" t="n">
        <f aca="false">ROUND((P29*(1-E$8)),2)</f>
        <v>239.62</v>
      </c>
    </row>
    <row r="30" s="14" customFormat="true" ht="12.8" hidden="false" customHeight="false" outlineLevel="0" collapsed="false">
      <c r="A30" s="58" t="s">
        <v>76</v>
      </c>
      <c r="B30" s="59"/>
      <c r="C30" s="60"/>
      <c r="D30" s="61"/>
      <c r="E30" s="62"/>
      <c r="F30" s="39"/>
      <c r="G30" s="63"/>
      <c r="H30" s="64" t="n">
        <v>564.09</v>
      </c>
      <c r="I30" s="65" t="n">
        <f aca="false">SUM(I28:I29)</f>
        <v>702.3</v>
      </c>
      <c r="J30" s="64"/>
      <c r="K30" s="65"/>
      <c r="L30" s="64" t="n">
        <v>107.17</v>
      </c>
      <c r="M30" s="65" t="n">
        <f aca="false">SUM(M28:M29)</f>
        <v>133.42</v>
      </c>
      <c r="N30" s="64" t="n">
        <v>671.26</v>
      </c>
      <c r="O30" s="65" t="n">
        <f aca="false">SUM(O28:O29)</f>
        <v>835.72</v>
      </c>
      <c r="P30" s="64" t="n">
        <v>835.72</v>
      </c>
      <c r="Q30" s="65" t="n">
        <f aca="false">SUM(Q28:Q29)</f>
        <v>835.72</v>
      </c>
    </row>
    <row r="31" s="14" customFormat="true" ht="12.8" hidden="false" customHeight="false" outlineLevel="0" collapsed="false">
      <c r="A31" s="34" t="s">
        <v>77</v>
      </c>
      <c r="B31" s="35" t="s">
        <v>78</v>
      </c>
      <c r="C31" s="36"/>
      <c r="D31" s="36"/>
      <c r="E31" s="37"/>
      <c r="F31" s="38"/>
      <c r="G31" s="37"/>
      <c r="H31" s="38"/>
      <c r="I31" s="37"/>
      <c r="J31" s="38"/>
      <c r="K31" s="37"/>
      <c r="L31" s="38"/>
      <c r="M31" s="37"/>
      <c r="N31" s="38"/>
      <c r="O31" s="37"/>
      <c r="P31" s="39"/>
      <c r="Q31" s="40"/>
    </row>
    <row r="32" s="6" customFormat="true" ht="26.25" hidden="false" customHeight="false" outlineLevel="0" collapsed="false">
      <c r="A32" s="57" t="s">
        <v>79</v>
      </c>
      <c r="B32" s="56" t="s">
        <v>80</v>
      </c>
      <c r="C32" s="43" t="s">
        <v>81</v>
      </c>
      <c r="D32" s="44" t="s">
        <v>82</v>
      </c>
      <c r="E32" s="45" t="n">
        <v>21.01</v>
      </c>
      <c r="F32" s="46" t="n">
        <v>5.77</v>
      </c>
      <c r="G32" s="45" t="n">
        <f aca="false">ROUND((I32/E32),2)</f>
        <v>7.18</v>
      </c>
      <c r="H32" s="46" t="n">
        <v>121.22</v>
      </c>
      <c r="I32" s="45" t="n">
        <f aca="false">ROUND((O32*(H32/N32)),2)</f>
        <v>150.92</v>
      </c>
      <c r="J32" s="46" t="n">
        <v>6.39</v>
      </c>
      <c r="K32" s="45" t="n">
        <f aca="false">ROUND((M32/E32),2)</f>
        <v>7.96</v>
      </c>
      <c r="L32" s="46" t="n">
        <v>134.25</v>
      </c>
      <c r="M32" s="45" t="n">
        <f aca="false">ROUND((O32*(L32/N32)),2)</f>
        <v>167.14</v>
      </c>
      <c r="N32" s="46" t="n">
        <v>255.47</v>
      </c>
      <c r="O32" s="45" t="n">
        <f aca="false">ROUND((Q32/(1+$G$4)),2)</f>
        <v>318.06</v>
      </c>
      <c r="P32" s="46" t="n">
        <v>318.06</v>
      </c>
      <c r="Q32" s="45" t="n">
        <f aca="false">ROUND((P32*(1-E$8)),2)</f>
        <v>318.06</v>
      </c>
    </row>
    <row r="33" s="6" customFormat="true" ht="26.25" hidden="false" customHeight="false" outlineLevel="0" collapsed="false">
      <c r="A33" s="57" t="s">
        <v>83</v>
      </c>
      <c r="B33" s="56" t="s">
        <v>84</v>
      </c>
      <c r="C33" s="43" t="s">
        <v>85</v>
      </c>
      <c r="D33" s="44" t="s">
        <v>82</v>
      </c>
      <c r="E33" s="45" t="n">
        <v>14.86</v>
      </c>
      <c r="F33" s="46" t="n">
        <v>4.13</v>
      </c>
      <c r="G33" s="45" t="n">
        <f aca="false">ROUND((I33/E33),2)</f>
        <v>5.14</v>
      </c>
      <c r="H33" s="46" t="n">
        <v>61.37</v>
      </c>
      <c r="I33" s="45" t="n">
        <f aca="false">ROUND((O33*(H33/N33)),2)</f>
        <v>76.41</v>
      </c>
      <c r="J33" s="46" t="n">
        <v>6.28</v>
      </c>
      <c r="K33" s="45" t="n">
        <f aca="false">ROUND((M33/E33),2)</f>
        <v>7.82</v>
      </c>
      <c r="L33" s="46" t="n">
        <v>93.32</v>
      </c>
      <c r="M33" s="45" t="n">
        <f aca="false">ROUND((O33*(L33/N33)),2)</f>
        <v>116.18</v>
      </c>
      <c r="N33" s="46" t="n">
        <v>154.69</v>
      </c>
      <c r="O33" s="45" t="n">
        <f aca="false">ROUND((Q33/(1+$G$4)),2)</f>
        <v>192.59</v>
      </c>
      <c r="P33" s="46" t="n">
        <v>192.59</v>
      </c>
      <c r="Q33" s="45" t="n">
        <f aca="false">ROUND((P33*(1-E$8)),2)</f>
        <v>192.59</v>
      </c>
    </row>
    <row r="34" s="6" customFormat="true" ht="26.25" hidden="false" customHeight="false" outlineLevel="0" collapsed="false">
      <c r="A34" s="57" t="s">
        <v>86</v>
      </c>
      <c r="B34" s="56" t="s">
        <v>87</v>
      </c>
      <c r="C34" s="43" t="s">
        <v>88</v>
      </c>
      <c r="D34" s="44" t="s">
        <v>82</v>
      </c>
      <c r="E34" s="45" t="n">
        <v>9</v>
      </c>
      <c r="F34" s="46" t="n">
        <v>2.95</v>
      </c>
      <c r="G34" s="45" t="n">
        <f aca="false">ROUND((I34/E34),2)</f>
        <v>3.67</v>
      </c>
      <c r="H34" s="46" t="n">
        <v>26.55</v>
      </c>
      <c r="I34" s="45" t="n">
        <f aca="false">ROUND((O34*(H34/N34)),2)</f>
        <v>33.05</v>
      </c>
      <c r="J34" s="46" t="n">
        <v>6.91</v>
      </c>
      <c r="K34" s="45" t="n">
        <f aca="false">ROUND((M34/E34),2)</f>
        <v>8.6</v>
      </c>
      <c r="L34" s="46" t="n">
        <v>62.19</v>
      </c>
      <c r="M34" s="45" t="n">
        <f aca="false">ROUND((O34*(L34/N34)),2)</f>
        <v>77.43</v>
      </c>
      <c r="N34" s="46" t="n">
        <v>88.74</v>
      </c>
      <c r="O34" s="45" t="n">
        <f aca="false">ROUND((Q34/(1+$G$4)),2)</f>
        <v>110.48</v>
      </c>
      <c r="P34" s="46" t="n">
        <v>110.48</v>
      </c>
      <c r="Q34" s="45" t="n">
        <f aca="false">ROUND((P34*(1-E$8)),2)</f>
        <v>110.48</v>
      </c>
    </row>
    <row r="35" s="6" customFormat="true" ht="38.4" hidden="false" customHeight="false" outlineLevel="0" collapsed="false">
      <c r="A35" s="57" t="s">
        <v>89</v>
      </c>
      <c r="B35" s="56" t="s">
        <v>90</v>
      </c>
      <c r="C35" s="43" t="s">
        <v>91</v>
      </c>
      <c r="D35" s="44" t="s">
        <v>28</v>
      </c>
      <c r="E35" s="45" t="n">
        <v>3.02</v>
      </c>
      <c r="F35" s="46" t="n">
        <v>130.1</v>
      </c>
      <c r="G35" s="45" t="n">
        <f aca="false">ROUND((I35/E35),2)</f>
        <v>161.97</v>
      </c>
      <c r="H35" s="46" t="n">
        <v>392.9</v>
      </c>
      <c r="I35" s="45" t="n">
        <f aca="false">ROUND((O35*(H35/N35)),2)</f>
        <v>489.16</v>
      </c>
      <c r="J35" s="46" t="n">
        <v>128.44</v>
      </c>
      <c r="K35" s="45" t="n">
        <f aca="false">ROUND((M35/E35),2)</f>
        <v>159.91</v>
      </c>
      <c r="L35" s="46" t="n">
        <v>387.88</v>
      </c>
      <c r="M35" s="45" t="n">
        <f aca="false">ROUND((O35*(L35/N35)),2)</f>
        <v>482.92</v>
      </c>
      <c r="N35" s="46" t="n">
        <v>780.78</v>
      </c>
      <c r="O35" s="45" t="n">
        <f aca="false">ROUND((Q35/(1+$G$4)),2)</f>
        <v>972.08</v>
      </c>
      <c r="P35" s="46" t="n">
        <v>972.08</v>
      </c>
      <c r="Q35" s="45" t="n">
        <f aca="false">ROUND((P35*(1-E$8)),2)</f>
        <v>972.08</v>
      </c>
    </row>
    <row r="36" s="6" customFormat="true" ht="38.4" hidden="false" customHeight="false" outlineLevel="0" collapsed="false">
      <c r="A36" s="57" t="s">
        <v>92</v>
      </c>
      <c r="B36" s="56" t="s">
        <v>93</v>
      </c>
      <c r="C36" s="43" t="s">
        <v>94</v>
      </c>
      <c r="D36" s="44" t="s">
        <v>28</v>
      </c>
      <c r="E36" s="45" t="n">
        <v>4.85</v>
      </c>
      <c r="F36" s="46" t="n">
        <v>46.74</v>
      </c>
      <c r="G36" s="45" t="n">
        <f aca="false">ROUND((I36/E36),2)</f>
        <v>58.19</v>
      </c>
      <c r="H36" s="46" t="n">
        <v>226.68</v>
      </c>
      <c r="I36" s="45" t="n">
        <f aca="false">ROUND((O36*(H36/N36)),2)</f>
        <v>282.22</v>
      </c>
      <c r="J36" s="46" t="n">
        <v>87.98</v>
      </c>
      <c r="K36" s="45" t="n">
        <f aca="false">ROUND((M36/E36),2)</f>
        <v>109.54</v>
      </c>
      <c r="L36" s="46" t="n">
        <v>426.7</v>
      </c>
      <c r="M36" s="45" t="n">
        <f aca="false">ROUND((O36*(L36/N36)),2)</f>
        <v>531.25</v>
      </c>
      <c r="N36" s="46" t="n">
        <v>653.38</v>
      </c>
      <c r="O36" s="45" t="n">
        <f aca="false">ROUND((Q36/(1+$G$4)),2)</f>
        <v>813.47</v>
      </c>
      <c r="P36" s="46" t="n">
        <v>813.47</v>
      </c>
      <c r="Q36" s="45" t="n">
        <f aca="false">ROUND((P36*(1-E$8)),2)</f>
        <v>813.47</v>
      </c>
    </row>
    <row r="37" s="6" customFormat="true" ht="14.05" hidden="false" customHeight="false" outlineLevel="0" collapsed="false">
      <c r="A37" s="57" t="s">
        <v>95</v>
      </c>
      <c r="B37" s="56" t="s">
        <v>96</v>
      </c>
      <c r="C37" s="43" t="s">
        <v>97</v>
      </c>
      <c r="D37" s="44" t="s">
        <v>72</v>
      </c>
      <c r="E37" s="45" t="n">
        <v>1.97</v>
      </c>
      <c r="F37" s="46" t="n">
        <v>76.3</v>
      </c>
      <c r="G37" s="45" t="n">
        <f aca="false">ROUND((I37/E37),2)</f>
        <v>94.99</v>
      </c>
      <c r="H37" s="46" t="n">
        <v>150.31</v>
      </c>
      <c r="I37" s="45" t="n">
        <f aca="false">ROUND((O37*(H37/N37)),2)</f>
        <v>187.14</v>
      </c>
      <c r="J37" s="46" t="n">
        <v>304.78</v>
      </c>
      <c r="K37" s="45" t="n">
        <f aca="false">ROUND((M37/E37),2)</f>
        <v>379.45</v>
      </c>
      <c r="L37" s="46" t="n">
        <v>600.41</v>
      </c>
      <c r="M37" s="45" t="n">
        <f aca="false">ROUND((O37*(L37/N37)),2)</f>
        <v>747.52</v>
      </c>
      <c r="N37" s="46" t="n">
        <v>750.72</v>
      </c>
      <c r="O37" s="45" t="n">
        <f aca="false">ROUND((Q37/(1+$G$4)),2)</f>
        <v>934.66</v>
      </c>
      <c r="P37" s="46" t="n">
        <v>934.66</v>
      </c>
      <c r="Q37" s="45" t="n">
        <f aca="false">ROUND((P37*(1-E$8)),2)</f>
        <v>934.66</v>
      </c>
    </row>
    <row r="38" s="14" customFormat="true" ht="12.8" hidden="false" customHeight="false" outlineLevel="0" collapsed="false">
      <c r="A38" s="58" t="s">
        <v>98</v>
      </c>
      <c r="B38" s="59"/>
      <c r="C38" s="60"/>
      <c r="D38" s="61"/>
      <c r="E38" s="62"/>
      <c r="F38" s="39"/>
      <c r="G38" s="63"/>
      <c r="H38" s="64" t="n">
        <v>979.03</v>
      </c>
      <c r="I38" s="65" t="n">
        <f aca="false">SUM(I32:I37)</f>
        <v>1218.9</v>
      </c>
      <c r="J38" s="64"/>
      <c r="K38" s="65"/>
      <c r="L38" s="64" t="n">
        <v>1704.75</v>
      </c>
      <c r="M38" s="65" t="n">
        <f aca="false">SUM(M32:M37)</f>
        <v>2122.44</v>
      </c>
      <c r="N38" s="64" t="n">
        <v>2683.78</v>
      </c>
      <c r="O38" s="65" t="n">
        <f aca="false">SUM(O32:O37)</f>
        <v>3341.34</v>
      </c>
      <c r="P38" s="64" t="n">
        <v>3341.34</v>
      </c>
      <c r="Q38" s="65" t="n">
        <f aca="false">SUM(Q32:Q37)</f>
        <v>3341.34</v>
      </c>
    </row>
    <row r="39" s="14" customFormat="true" ht="12.8" hidden="false" customHeight="false" outlineLevel="0" collapsed="false">
      <c r="A39" s="34" t="s">
        <v>99</v>
      </c>
      <c r="B39" s="35" t="s">
        <v>100</v>
      </c>
      <c r="C39" s="36"/>
      <c r="D39" s="36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9"/>
      <c r="Q39" s="40"/>
    </row>
    <row r="40" s="6" customFormat="true" ht="38.4" hidden="false" customHeight="false" outlineLevel="0" collapsed="false">
      <c r="A40" s="57" t="s">
        <v>101</v>
      </c>
      <c r="B40" s="56" t="s">
        <v>102</v>
      </c>
      <c r="C40" s="43" t="s">
        <v>103</v>
      </c>
      <c r="D40" s="44" t="s">
        <v>82</v>
      </c>
      <c r="E40" s="45" t="n">
        <v>21.01</v>
      </c>
      <c r="F40" s="46" t="n">
        <v>5.97</v>
      </c>
      <c r="G40" s="45" t="n">
        <f aca="false">ROUND((I40/E40),2)</f>
        <v>7.43</v>
      </c>
      <c r="H40" s="46" t="n">
        <v>125.42</v>
      </c>
      <c r="I40" s="45" t="n">
        <f aca="false">ROUND((O40*(H40/N40)),2)</f>
        <v>156.15</v>
      </c>
      <c r="J40" s="46" t="n">
        <v>6.3</v>
      </c>
      <c r="K40" s="45" t="n">
        <f aca="false">ROUND((M40/E40),2)</f>
        <v>7.84</v>
      </c>
      <c r="L40" s="46" t="n">
        <v>132.36</v>
      </c>
      <c r="M40" s="45" t="n">
        <f aca="false">ROUND((O40*(L40/N40)),2)</f>
        <v>164.79</v>
      </c>
      <c r="N40" s="46" t="n">
        <v>257.78</v>
      </c>
      <c r="O40" s="45" t="n">
        <f aca="false">ROUND((Q40/(1+$G$4)),2)</f>
        <v>320.94</v>
      </c>
      <c r="P40" s="46" t="n">
        <v>320.94</v>
      </c>
      <c r="Q40" s="45" t="n">
        <f aca="false">ROUND((P40*(1-E$8)),2)</f>
        <v>320.94</v>
      </c>
    </row>
    <row r="41" s="6" customFormat="true" ht="38.4" hidden="false" customHeight="false" outlineLevel="0" collapsed="false">
      <c r="A41" s="57" t="s">
        <v>104</v>
      </c>
      <c r="B41" s="56" t="s">
        <v>105</v>
      </c>
      <c r="C41" s="43" t="s">
        <v>106</v>
      </c>
      <c r="D41" s="44" t="s">
        <v>82</v>
      </c>
      <c r="E41" s="45" t="n">
        <v>208.82</v>
      </c>
      <c r="F41" s="46" t="n">
        <v>2.92</v>
      </c>
      <c r="G41" s="45" t="n">
        <f aca="false">ROUND((I41/E41),2)</f>
        <v>3.64</v>
      </c>
      <c r="H41" s="46" t="n">
        <v>609.75</v>
      </c>
      <c r="I41" s="45" t="n">
        <f aca="false">ROUND((O41*(H41/N41)),2)</f>
        <v>759.15</v>
      </c>
      <c r="J41" s="46" t="n">
        <v>6.1</v>
      </c>
      <c r="K41" s="45" t="n">
        <f aca="false">ROUND((M41/E41),2)</f>
        <v>7.59</v>
      </c>
      <c r="L41" s="46" t="n">
        <v>1273.8</v>
      </c>
      <c r="M41" s="45" t="n">
        <f aca="false">ROUND((O41*(L41/N41)),2)</f>
        <v>1585.91</v>
      </c>
      <c r="N41" s="46" t="n">
        <v>1883.55</v>
      </c>
      <c r="O41" s="45" t="n">
        <f aca="false">ROUND((Q41/(1+$G$4)),2)</f>
        <v>2345.06</v>
      </c>
      <c r="P41" s="46" t="n">
        <v>2345.06</v>
      </c>
      <c r="Q41" s="45" t="n">
        <f aca="false">ROUND((P41*(1-E$8)),2)</f>
        <v>2345.06</v>
      </c>
    </row>
    <row r="42" s="6" customFormat="true" ht="38.4" hidden="false" customHeight="false" outlineLevel="0" collapsed="false">
      <c r="A42" s="57" t="s">
        <v>107</v>
      </c>
      <c r="B42" s="56" t="s">
        <v>108</v>
      </c>
      <c r="C42" s="43" t="s">
        <v>109</v>
      </c>
      <c r="D42" s="44" t="s">
        <v>82</v>
      </c>
      <c r="E42" s="45" t="n">
        <v>31.46</v>
      </c>
      <c r="F42" s="46" t="n">
        <v>2.98</v>
      </c>
      <c r="G42" s="45" t="n">
        <f aca="false">ROUND((I42/E42),2)</f>
        <v>3.71</v>
      </c>
      <c r="H42" s="46" t="n">
        <v>93.75</v>
      </c>
      <c r="I42" s="45" t="n">
        <f aca="false">ROUND((O42*(H42/N42)),2)</f>
        <v>116.72</v>
      </c>
      <c r="J42" s="46" t="n">
        <v>6.89</v>
      </c>
      <c r="K42" s="45" t="n">
        <f aca="false">ROUND((M42/E42),2)</f>
        <v>8.58</v>
      </c>
      <c r="L42" s="46" t="n">
        <v>216.75</v>
      </c>
      <c r="M42" s="45" t="n">
        <f aca="false">ROUND((O42*(L42/N42)),2)</f>
        <v>269.85</v>
      </c>
      <c r="N42" s="46" t="n">
        <v>310.5</v>
      </c>
      <c r="O42" s="45" t="n">
        <f aca="false">ROUND((Q42/(1+$G$4)),2)</f>
        <v>386.57</v>
      </c>
      <c r="P42" s="46" t="n">
        <v>386.57</v>
      </c>
      <c r="Q42" s="45" t="n">
        <f aca="false">ROUND((P42*(1-E$8)),2)</f>
        <v>386.57</v>
      </c>
    </row>
    <row r="43" s="6" customFormat="true" ht="38.4" hidden="false" customHeight="false" outlineLevel="0" collapsed="false">
      <c r="A43" s="57" t="s">
        <v>110</v>
      </c>
      <c r="B43" s="56" t="s">
        <v>111</v>
      </c>
      <c r="C43" s="43" t="s">
        <v>112</v>
      </c>
      <c r="D43" s="44" t="s">
        <v>82</v>
      </c>
      <c r="E43" s="45" t="n">
        <v>41.69</v>
      </c>
      <c r="F43" s="46" t="n">
        <v>2.14</v>
      </c>
      <c r="G43" s="45" t="n">
        <f aca="false">ROUND((I43/E43),2)</f>
        <v>2.66</v>
      </c>
      <c r="H43" s="46" t="n">
        <v>89.21</v>
      </c>
      <c r="I43" s="45" t="n">
        <f aca="false">ROUND((O43*(H43/N43)),2)</f>
        <v>111.07</v>
      </c>
      <c r="J43" s="46" t="n">
        <v>5.84</v>
      </c>
      <c r="K43" s="45" t="n">
        <f aca="false">ROUND((M43/E43),2)</f>
        <v>7.27</v>
      </c>
      <c r="L43" s="46" t="n">
        <v>243.46</v>
      </c>
      <c r="M43" s="45" t="n">
        <f aca="false">ROUND((O43*(L43/N43)),2)</f>
        <v>303.11</v>
      </c>
      <c r="N43" s="46" t="n">
        <v>332.67</v>
      </c>
      <c r="O43" s="45" t="n">
        <f aca="false">ROUND((Q43/(1+$G$4)),2)</f>
        <v>414.18</v>
      </c>
      <c r="P43" s="46" t="n">
        <v>414.18</v>
      </c>
      <c r="Q43" s="45" t="n">
        <f aca="false">ROUND((P43*(1-E$8)),2)</f>
        <v>414.18</v>
      </c>
    </row>
    <row r="44" s="6" customFormat="true" ht="14.05" hidden="false" customHeight="false" outlineLevel="0" collapsed="false">
      <c r="A44" s="57" t="s">
        <v>113</v>
      </c>
      <c r="B44" s="56" t="s">
        <v>96</v>
      </c>
      <c r="C44" s="43" t="s">
        <v>97</v>
      </c>
      <c r="D44" s="44" t="s">
        <v>72</v>
      </c>
      <c r="E44" s="45" t="n">
        <v>1.97</v>
      </c>
      <c r="F44" s="46" t="n">
        <v>76.3</v>
      </c>
      <c r="G44" s="45" t="n">
        <f aca="false">ROUND((I44/E44),2)</f>
        <v>94.99</v>
      </c>
      <c r="H44" s="46" t="n">
        <v>150.31</v>
      </c>
      <c r="I44" s="45" t="n">
        <f aca="false">ROUND((O44*(H44/N44)),2)</f>
        <v>187.14</v>
      </c>
      <c r="J44" s="46" t="n">
        <v>304.78</v>
      </c>
      <c r="K44" s="45" t="n">
        <f aca="false">ROUND((M44/E44),2)</f>
        <v>379.45</v>
      </c>
      <c r="L44" s="46" t="n">
        <v>600.41</v>
      </c>
      <c r="M44" s="45" t="n">
        <f aca="false">ROUND((O44*(L44/N44)),2)</f>
        <v>747.52</v>
      </c>
      <c r="N44" s="46" t="n">
        <v>750.72</v>
      </c>
      <c r="O44" s="45" t="n">
        <f aca="false">ROUND((Q44/(1+$G$4)),2)</f>
        <v>934.66</v>
      </c>
      <c r="P44" s="46" t="n">
        <v>934.66</v>
      </c>
      <c r="Q44" s="45" t="n">
        <f aca="false">ROUND((P44*(1-E$8)),2)</f>
        <v>934.66</v>
      </c>
    </row>
    <row r="45" s="6" customFormat="true" ht="26.25" hidden="false" customHeight="false" outlineLevel="0" collapsed="false">
      <c r="A45" s="57" t="s">
        <v>114</v>
      </c>
      <c r="B45" s="56" t="s">
        <v>115</v>
      </c>
      <c r="C45" s="43" t="s">
        <v>116</v>
      </c>
      <c r="D45" s="44" t="s">
        <v>28</v>
      </c>
      <c r="E45" s="45" t="n">
        <v>12.22</v>
      </c>
      <c r="F45" s="46" t="n">
        <v>104.61</v>
      </c>
      <c r="G45" s="45" t="n">
        <f aca="false">ROUND((I45/E45),2)</f>
        <v>130.24</v>
      </c>
      <c r="H45" s="46" t="n">
        <v>1278.33</v>
      </c>
      <c r="I45" s="45" t="n">
        <f aca="false">ROUND((O45*(H45/N45)),2)</f>
        <v>1591.55</v>
      </c>
      <c r="J45" s="46" t="n">
        <v>132.03</v>
      </c>
      <c r="K45" s="45" t="n">
        <f aca="false">ROUND((M45/E45),2)</f>
        <v>164.38</v>
      </c>
      <c r="L45" s="46" t="n">
        <v>1613.4</v>
      </c>
      <c r="M45" s="45" t="n">
        <f aca="false">ROUND((O45*(L45/N45)),2)</f>
        <v>2008.71</v>
      </c>
      <c r="N45" s="46" t="n">
        <v>2891.73</v>
      </c>
      <c r="O45" s="45" t="n">
        <f aca="false">ROUND((Q45/(1+$G$4)),2)</f>
        <v>3600.26</v>
      </c>
      <c r="P45" s="46" t="n">
        <v>3600.26</v>
      </c>
      <c r="Q45" s="45" t="n">
        <f aca="false">ROUND((P45*(1-E$8)),2)</f>
        <v>3600.26</v>
      </c>
    </row>
    <row r="46" s="6" customFormat="true" ht="26.25" hidden="false" customHeight="false" outlineLevel="0" collapsed="false">
      <c r="A46" s="57" t="s">
        <v>117</v>
      </c>
      <c r="B46" s="56" t="s">
        <v>118</v>
      </c>
      <c r="C46" s="43" t="s">
        <v>119</v>
      </c>
      <c r="D46" s="44" t="s">
        <v>28</v>
      </c>
      <c r="E46" s="45" t="n">
        <v>29.63</v>
      </c>
      <c r="F46" s="46" t="n">
        <v>107.6</v>
      </c>
      <c r="G46" s="45" t="n">
        <f aca="false">ROUND((I46/E46),2)</f>
        <v>133.96</v>
      </c>
      <c r="H46" s="46" t="n">
        <v>3188.18</v>
      </c>
      <c r="I46" s="45" t="n">
        <f aca="false">ROUND((O46*(H46/N46)),2)</f>
        <v>3969.35</v>
      </c>
      <c r="J46" s="46" t="n">
        <v>100.34</v>
      </c>
      <c r="K46" s="45" t="n">
        <f aca="false">ROUND((M46/E46),2)</f>
        <v>124.93</v>
      </c>
      <c r="L46" s="46" t="n">
        <v>2973.07</v>
      </c>
      <c r="M46" s="45" t="n">
        <f aca="false">ROUND((O46*(L46/N46)),2)</f>
        <v>3701.54</v>
      </c>
      <c r="N46" s="46" t="n">
        <v>6161.25</v>
      </c>
      <c r="O46" s="45" t="n">
        <f aca="false">ROUND((Q46/(1+$G$4)),2)</f>
        <v>7670.89</v>
      </c>
      <c r="P46" s="46" t="n">
        <v>7670.89</v>
      </c>
      <c r="Q46" s="45" t="n">
        <f aca="false">ROUND((P46*(1-E$8)),2)</f>
        <v>7670.89</v>
      </c>
    </row>
    <row r="47" s="14" customFormat="true" ht="12.8" hidden="false" customHeight="false" outlineLevel="0" collapsed="false">
      <c r="A47" s="58" t="s">
        <v>120</v>
      </c>
      <c r="B47" s="59"/>
      <c r="C47" s="60"/>
      <c r="D47" s="61"/>
      <c r="E47" s="62"/>
      <c r="F47" s="39"/>
      <c r="G47" s="63"/>
      <c r="H47" s="64" t="n">
        <v>5534.95</v>
      </c>
      <c r="I47" s="65" t="n">
        <f aca="false">SUM(I40:I46)</f>
        <v>6891.13</v>
      </c>
      <c r="J47" s="64"/>
      <c r="K47" s="65"/>
      <c r="L47" s="64" t="n">
        <v>7053.25</v>
      </c>
      <c r="M47" s="65" t="n">
        <f aca="false">SUM(M40:M46)</f>
        <v>8781.43</v>
      </c>
      <c r="N47" s="64" t="n">
        <v>12588.2</v>
      </c>
      <c r="O47" s="65" t="n">
        <f aca="false">SUM(O40:O46)</f>
        <v>15672.56</v>
      </c>
      <c r="P47" s="64" t="n">
        <v>15672.56</v>
      </c>
      <c r="Q47" s="65" t="n">
        <f aca="false">SUM(Q40:Q46)</f>
        <v>15672.56</v>
      </c>
    </row>
    <row r="48" s="14" customFormat="true" ht="12.8" hidden="false" customHeight="false" outlineLevel="0" collapsed="false">
      <c r="A48" s="34" t="s">
        <v>121</v>
      </c>
      <c r="B48" s="35" t="s">
        <v>122</v>
      </c>
      <c r="C48" s="36"/>
      <c r="D48" s="36"/>
      <c r="E48" s="37"/>
      <c r="F48" s="38"/>
      <c r="G48" s="37"/>
      <c r="H48" s="38"/>
      <c r="I48" s="37"/>
      <c r="J48" s="38"/>
      <c r="K48" s="37"/>
      <c r="L48" s="38"/>
      <c r="M48" s="37"/>
      <c r="N48" s="38"/>
      <c r="O48" s="37"/>
      <c r="P48" s="39"/>
      <c r="Q48" s="40"/>
    </row>
    <row r="49" s="6" customFormat="true" ht="14.05" hidden="false" customHeight="false" outlineLevel="0" collapsed="false">
      <c r="A49" s="57" t="s">
        <v>123</v>
      </c>
      <c r="B49" s="56" t="s">
        <v>124</v>
      </c>
      <c r="C49" s="43" t="s">
        <v>125</v>
      </c>
      <c r="D49" s="44" t="s">
        <v>28</v>
      </c>
      <c r="E49" s="45" t="n">
        <v>11.73</v>
      </c>
      <c r="F49" s="46" t="n">
        <v>57.01</v>
      </c>
      <c r="G49" s="45" t="n">
        <f aca="false">ROUND((I49/E49),2)</f>
        <v>70.98</v>
      </c>
      <c r="H49" s="46" t="n">
        <v>668.72</v>
      </c>
      <c r="I49" s="45" t="n">
        <f aca="false">ROUND((O49*(H49/N49)),2)</f>
        <v>832.57</v>
      </c>
      <c r="J49" s="46" t="n">
        <v>27.49</v>
      </c>
      <c r="K49" s="45" t="n">
        <f aca="false">ROUND((M49/E49),2)</f>
        <v>34.22</v>
      </c>
      <c r="L49" s="46" t="n">
        <v>322.45</v>
      </c>
      <c r="M49" s="45" t="n">
        <f aca="false">ROUND((O49*(L49/N49)),2)</f>
        <v>401.45</v>
      </c>
      <c r="N49" s="46" t="n">
        <v>991.17</v>
      </c>
      <c r="O49" s="45" t="n">
        <f aca="false">ROUND((Q49/(1+$G$4)),2)</f>
        <v>1234.02</v>
      </c>
      <c r="P49" s="46" t="n">
        <v>1234.02</v>
      </c>
      <c r="Q49" s="45" t="n">
        <f aca="false">ROUND((P49*(1-E$8)),2)</f>
        <v>1234.02</v>
      </c>
    </row>
    <row r="50" s="6" customFormat="true" ht="26.25" hidden="false" customHeight="false" outlineLevel="0" collapsed="false">
      <c r="A50" s="57" t="s">
        <v>126</v>
      </c>
      <c r="B50" s="56" t="s">
        <v>127</v>
      </c>
      <c r="C50" s="43" t="s">
        <v>128</v>
      </c>
      <c r="D50" s="44" t="s">
        <v>28</v>
      </c>
      <c r="E50" s="45" t="n">
        <v>23.46</v>
      </c>
      <c r="F50" s="46" t="n">
        <v>3.54</v>
      </c>
      <c r="G50" s="45" t="n">
        <f aca="false">ROUND((I50/E50),2)</f>
        <v>4.41</v>
      </c>
      <c r="H50" s="46" t="n">
        <v>83.04</v>
      </c>
      <c r="I50" s="45" t="n">
        <f aca="false">ROUND((O50*(H50/N50)),2)</f>
        <v>103.39</v>
      </c>
      <c r="J50" s="46" t="n">
        <v>1.84</v>
      </c>
      <c r="K50" s="45" t="n">
        <f aca="false">ROUND((M50/E50),2)</f>
        <v>2.29</v>
      </c>
      <c r="L50" s="46" t="n">
        <v>43.16</v>
      </c>
      <c r="M50" s="45" t="n">
        <f aca="false">ROUND((O50*(L50/N50)),2)</f>
        <v>53.73</v>
      </c>
      <c r="N50" s="46" t="n">
        <v>126.2</v>
      </c>
      <c r="O50" s="45" t="n">
        <f aca="false">ROUND((Q50/(1+$G$4)),2)</f>
        <v>157.12</v>
      </c>
      <c r="P50" s="46" t="n">
        <v>157.12</v>
      </c>
      <c r="Q50" s="45" t="n">
        <f aca="false">ROUND((P50*(1-E$8)),2)</f>
        <v>157.12</v>
      </c>
    </row>
    <row r="51" s="6" customFormat="true" ht="26.25" hidden="false" customHeight="false" outlineLevel="0" collapsed="false">
      <c r="A51" s="57" t="s">
        <v>129</v>
      </c>
      <c r="B51" s="56" t="s">
        <v>130</v>
      </c>
      <c r="C51" s="43" t="s">
        <v>131</v>
      </c>
      <c r="D51" s="44" t="s">
        <v>28</v>
      </c>
      <c r="E51" s="45" t="n">
        <v>23.46</v>
      </c>
      <c r="F51" s="46" t="n">
        <v>16.05</v>
      </c>
      <c r="G51" s="45" t="n">
        <f aca="false">ROUND((I51/E51),2)</f>
        <v>19.98</v>
      </c>
      <c r="H51" s="46" t="n">
        <v>376.53</v>
      </c>
      <c r="I51" s="45" t="n">
        <f aca="false">ROUND((O51*(H51/N51)),2)</f>
        <v>468.79</v>
      </c>
      <c r="J51" s="46" t="n">
        <v>12.17</v>
      </c>
      <c r="K51" s="45" t="n">
        <f aca="false">ROUND((M51/E51),2)</f>
        <v>15.15</v>
      </c>
      <c r="L51" s="46" t="n">
        <v>285.5</v>
      </c>
      <c r="M51" s="45" t="n">
        <f aca="false">ROUND((O51*(L51/N51)),2)</f>
        <v>355.45</v>
      </c>
      <c r="N51" s="46" t="n">
        <v>662.03</v>
      </c>
      <c r="O51" s="45" t="n">
        <f aca="false">ROUND((Q51/(1+$G$4)),2)</f>
        <v>824.24</v>
      </c>
      <c r="P51" s="46" t="n">
        <v>824.24</v>
      </c>
      <c r="Q51" s="45" t="n">
        <f aca="false">ROUND((P51*(1-E$8)),2)</f>
        <v>824.24</v>
      </c>
    </row>
    <row r="52" s="6" customFormat="true" ht="14.05" hidden="false" customHeight="false" outlineLevel="0" collapsed="false">
      <c r="A52" s="57" t="s">
        <v>132</v>
      </c>
      <c r="B52" s="56" t="s">
        <v>133</v>
      </c>
      <c r="C52" s="43" t="s">
        <v>134</v>
      </c>
      <c r="D52" s="44" t="s">
        <v>44</v>
      </c>
      <c r="E52" s="45" t="n">
        <v>5.45</v>
      </c>
      <c r="F52" s="46" t="n">
        <v>1.58</v>
      </c>
      <c r="G52" s="45" t="n">
        <f aca="false">ROUND((I52/E52),2)</f>
        <v>1.97</v>
      </c>
      <c r="H52" s="46" t="n">
        <v>8.61</v>
      </c>
      <c r="I52" s="45" t="n">
        <f aca="false">ROUND((O52*(H52/N52)),2)</f>
        <v>10.72</v>
      </c>
      <c r="J52" s="46" t="n">
        <v>11.32</v>
      </c>
      <c r="K52" s="45" t="n">
        <f aca="false">ROUND((M52/E52),2)</f>
        <v>14.09</v>
      </c>
      <c r="L52" s="46" t="n">
        <v>61.69</v>
      </c>
      <c r="M52" s="45" t="n">
        <f aca="false">ROUND((O52*(L52/N52)),2)</f>
        <v>76.8</v>
      </c>
      <c r="N52" s="46" t="n">
        <v>70.3</v>
      </c>
      <c r="O52" s="45" t="n">
        <f aca="false">ROUND((Q52/(1+$G$4)),2)</f>
        <v>87.52</v>
      </c>
      <c r="P52" s="46" t="n">
        <v>87.52</v>
      </c>
      <c r="Q52" s="45" t="n">
        <f aca="false">ROUND((P52*(1-E$8)),2)</f>
        <v>87.52</v>
      </c>
    </row>
    <row r="53" s="6" customFormat="true" ht="14.05" hidden="false" customHeight="false" outlineLevel="0" collapsed="false">
      <c r="A53" s="57" t="s">
        <v>135</v>
      </c>
      <c r="B53" s="56" t="s">
        <v>136</v>
      </c>
      <c r="C53" s="43" t="s">
        <v>137</v>
      </c>
      <c r="D53" s="44" t="s">
        <v>44</v>
      </c>
      <c r="E53" s="45" t="n">
        <v>5.45</v>
      </c>
      <c r="F53" s="46" t="n">
        <v>4.82</v>
      </c>
      <c r="G53" s="45" t="n">
        <f aca="false">ROUND((I53/E53),2)</f>
        <v>6</v>
      </c>
      <c r="H53" s="46" t="n">
        <v>26.26</v>
      </c>
      <c r="I53" s="45" t="n">
        <f aca="false">ROUND((O53*(H53/N53)),2)</f>
        <v>32.69</v>
      </c>
      <c r="J53" s="46" t="n">
        <v>0.85</v>
      </c>
      <c r="K53" s="45" t="n">
        <f aca="false">ROUND((M53/E53),2)</f>
        <v>1.06</v>
      </c>
      <c r="L53" s="46" t="n">
        <v>4.63</v>
      </c>
      <c r="M53" s="45" t="n">
        <f aca="false">ROUND((O53*(L53/N53)),2)</f>
        <v>5.76</v>
      </c>
      <c r="N53" s="46" t="n">
        <v>30.89</v>
      </c>
      <c r="O53" s="45" t="n">
        <f aca="false">ROUND((Q53/(1+$G$4)),2)</f>
        <v>38.45</v>
      </c>
      <c r="P53" s="46" t="n">
        <v>38.45</v>
      </c>
      <c r="Q53" s="45" t="n">
        <f aca="false">ROUND((P53*(1-E$8)),2)</f>
        <v>38.45</v>
      </c>
    </row>
    <row r="54" s="6" customFormat="true" ht="14.05" hidden="false" customHeight="false" outlineLevel="0" collapsed="false">
      <c r="A54" s="57" t="s">
        <v>138</v>
      </c>
      <c r="B54" s="56" t="s">
        <v>139</v>
      </c>
      <c r="C54" s="43" t="s">
        <v>140</v>
      </c>
      <c r="D54" s="44" t="s">
        <v>28</v>
      </c>
      <c r="E54" s="45" t="n">
        <v>23.46</v>
      </c>
      <c r="F54" s="46" t="n">
        <v>19.08</v>
      </c>
      <c r="G54" s="45" t="n">
        <f aca="false">ROUND((I54/E54),2)</f>
        <v>23.75</v>
      </c>
      <c r="H54" s="46" t="n">
        <v>447.61</v>
      </c>
      <c r="I54" s="45" t="n">
        <f aca="false">ROUND((O54*(H54/N54)),2)</f>
        <v>557.28</v>
      </c>
      <c r="J54" s="46" t="n">
        <v>10.93</v>
      </c>
      <c r="K54" s="45" t="n">
        <f aca="false">ROUND((M54/E54),2)</f>
        <v>13.61</v>
      </c>
      <c r="L54" s="46" t="n">
        <v>256.41</v>
      </c>
      <c r="M54" s="45" t="n">
        <f aca="false">ROUND((O54*(L54/N54)),2)</f>
        <v>319.24</v>
      </c>
      <c r="N54" s="46" t="n">
        <v>704.02</v>
      </c>
      <c r="O54" s="45" t="n">
        <f aca="false">ROUND((Q54/(1+$G$4)),2)</f>
        <v>876.52</v>
      </c>
      <c r="P54" s="46" t="n">
        <v>876.52</v>
      </c>
      <c r="Q54" s="45" t="n">
        <f aca="false">ROUND((P54*(1-E$8)),2)</f>
        <v>876.52</v>
      </c>
    </row>
    <row r="55" s="6" customFormat="true" ht="26.25" hidden="false" customHeight="false" outlineLevel="0" collapsed="false">
      <c r="A55" s="57" t="s">
        <v>141</v>
      </c>
      <c r="B55" s="56" t="s">
        <v>142</v>
      </c>
      <c r="C55" s="43" t="s">
        <v>143</v>
      </c>
      <c r="D55" s="44" t="s">
        <v>28</v>
      </c>
      <c r="E55" s="45" t="n">
        <v>301.06</v>
      </c>
      <c r="F55" s="46" t="n">
        <v>28.92</v>
      </c>
      <c r="G55" s="45" t="n">
        <f aca="false">ROUND((I55/E55),2)</f>
        <v>36.01</v>
      </c>
      <c r="H55" s="46" t="n">
        <v>8706.65</v>
      </c>
      <c r="I55" s="45" t="n">
        <f aca="false">ROUND((O55*(H55/N55)),2)</f>
        <v>10839.96</v>
      </c>
      <c r="J55" s="46" t="n">
        <v>6.25</v>
      </c>
      <c r="K55" s="45" t="n">
        <f aca="false">ROUND((M55/E55),2)</f>
        <v>7.78</v>
      </c>
      <c r="L55" s="46" t="n">
        <v>1881.62</v>
      </c>
      <c r="M55" s="45" t="n">
        <f aca="false">ROUND((O55*(L55/N55)),2)</f>
        <v>2342.66</v>
      </c>
      <c r="N55" s="46" t="n">
        <v>10588.27</v>
      </c>
      <c r="O55" s="45" t="n">
        <f aca="false">ROUND((Q55/(1+$G$4)),2)</f>
        <v>13182.62</v>
      </c>
      <c r="P55" s="46" t="n">
        <v>13182.62</v>
      </c>
      <c r="Q55" s="45" t="n">
        <f aca="false">ROUND((P55*(1-E$8)),2)</f>
        <v>13182.62</v>
      </c>
    </row>
    <row r="56" s="6" customFormat="true" ht="38.4" hidden="false" customHeight="false" outlineLevel="0" collapsed="false">
      <c r="A56" s="57" t="s">
        <v>144</v>
      </c>
      <c r="B56" s="56" t="s">
        <v>145</v>
      </c>
      <c r="C56" s="43" t="s">
        <v>146</v>
      </c>
      <c r="D56" s="44" t="s">
        <v>28</v>
      </c>
      <c r="E56" s="45" t="n">
        <v>120</v>
      </c>
      <c r="F56" s="46" t="n">
        <v>28.92</v>
      </c>
      <c r="G56" s="45" t="n">
        <f aca="false">ROUND((I56/E56),2)</f>
        <v>36.01</v>
      </c>
      <c r="H56" s="46" t="n">
        <v>3470.4</v>
      </c>
      <c r="I56" s="45" t="n">
        <f aca="false">ROUND((O56*(H56/N56)),2)</f>
        <v>4320.72</v>
      </c>
      <c r="J56" s="46" t="n">
        <v>76.38</v>
      </c>
      <c r="K56" s="45" t="n">
        <f aca="false">ROUND((M56/E56),2)</f>
        <v>95.09</v>
      </c>
      <c r="L56" s="46" t="n">
        <v>9165.6</v>
      </c>
      <c r="M56" s="45" t="n">
        <f aca="false">ROUND((O56*(L56/N56)),2)</f>
        <v>11411.37</v>
      </c>
      <c r="N56" s="46" t="n">
        <v>12636</v>
      </c>
      <c r="O56" s="45" t="n">
        <f aca="false">ROUND((Q56/(1+$G$4)),2)</f>
        <v>15732.09</v>
      </c>
      <c r="P56" s="46" t="n">
        <v>15732.09</v>
      </c>
      <c r="Q56" s="45" t="n">
        <f aca="false">ROUND((P56*(1-E$8)),2)</f>
        <v>15732.09</v>
      </c>
    </row>
    <row r="57" s="14" customFormat="true" ht="12.8" hidden="false" customHeight="false" outlineLevel="0" collapsed="false">
      <c r="A57" s="58" t="s">
        <v>147</v>
      </c>
      <c r="B57" s="59"/>
      <c r="C57" s="60"/>
      <c r="D57" s="61"/>
      <c r="E57" s="62"/>
      <c r="F57" s="39"/>
      <c r="G57" s="63"/>
      <c r="H57" s="64" t="n">
        <v>13787.82</v>
      </c>
      <c r="I57" s="65" t="n">
        <f aca="false">SUM(I49:I56)</f>
        <v>17166.12</v>
      </c>
      <c r="J57" s="64"/>
      <c r="K57" s="65"/>
      <c r="L57" s="64" t="n">
        <v>12021.06</v>
      </c>
      <c r="M57" s="65" t="n">
        <f aca="false">SUM(M49:M56)</f>
        <v>14966.46</v>
      </c>
      <c r="N57" s="64" t="n">
        <v>25808.88</v>
      </c>
      <c r="O57" s="65" t="n">
        <f aca="false">SUM(O49:O56)</f>
        <v>32132.58</v>
      </c>
      <c r="P57" s="64" t="n">
        <v>32132.58</v>
      </c>
      <c r="Q57" s="65" t="n">
        <f aca="false">SUM(Q49:Q56)</f>
        <v>32132.58</v>
      </c>
    </row>
    <row r="58" s="14" customFormat="true" ht="12.8" hidden="false" customHeight="false" outlineLevel="0" collapsed="false">
      <c r="A58" s="34" t="s">
        <v>148</v>
      </c>
      <c r="B58" s="35" t="s">
        <v>149</v>
      </c>
      <c r="C58" s="36"/>
      <c r="D58" s="36"/>
      <c r="E58" s="37"/>
      <c r="F58" s="38"/>
      <c r="G58" s="37"/>
      <c r="H58" s="38"/>
      <c r="I58" s="37"/>
      <c r="J58" s="38"/>
      <c r="K58" s="37"/>
      <c r="L58" s="38"/>
      <c r="M58" s="37"/>
      <c r="N58" s="38"/>
      <c r="O58" s="37"/>
      <c r="P58" s="39"/>
      <c r="Q58" s="40"/>
    </row>
    <row r="59" s="6" customFormat="true" ht="62.8" hidden="false" customHeight="false" outlineLevel="0" collapsed="false">
      <c r="A59" s="57" t="s">
        <v>150</v>
      </c>
      <c r="B59" s="56" t="s">
        <v>151</v>
      </c>
      <c r="C59" s="43" t="s">
        <v>152</v>
      </c>
      <c r="D59" s="44" t="s">
        <v>56</v>
      </c>
      <c r="E59" s="45" t="n">
        <v>23</v>
      </c>
      <c r="F59" s="46" t="n">
        <v>32.26</v>
      </c>
      <c r="G59" s="45" t="n">
        <f aca="false">ROUND((I59/E59),2)</f>
        <v>40.16</v>
      </c>
      <c r="H59" s="46" t="n">
        <v>741.98</v>
      </c>
      <c r="I59" s="45" t="n">
        <f aca="false">ROUND((O59*(H59/N59)),2)</f>
        <v>923.78</v>
      </c>
      <c r="J59" s="46" t="n">
        <v>95.98</v>
      </c>
      <c r="K59" s="45" t="n">
        <f aca="false">ROUND((M59/E59),2)</f>
        <v>119.5</v>
      </c>
      <c r="L59" s="46" t="n">
        <v>2207.54</v>
      </c>
      <c r="M59" s="45" t="n">
        <f aca="false">ROUND((O59*(L59/N59)),2)</f>
        <v>2748.43</v>
      </c>
      <c r="N59" s="46" t="n">
        <v>2949.52</v>
      </c>
      <c r="O59" s="45" t="n">
        <f aca="false">ROUND((Q59/(1+$G$4)),2)</f>
        <v>3672.21</v>
      </c>
      <c r="P59" s="46" t="n">
        <v>3672.21</v>
      </c>
      <c r="Q59" s="45" t="n">
        <f aca="false">ROUND((P59*(1-E$8)),2)</f>
        <v>3672.21</v>
      </c>
    </row>
    <row r="60" s="6" customFormat="true" ht="26.25" hidden="false" customHeight="false" outlineLevel="0" collapsed="false">
      <c r="A60" s="57" t="s">
        <v>153</v>
      </c>
      <c r="B60" s="56" t="s">
        <v>154</v>
      </c>
      <c r="C60" s="43" t="s">
        <v>155</v>
      </c>
      <c r="D60" s="44" t="s">
        <v>28</v>
      </c>
      <c r="E60" s="45" t="n">
        <v>5.33</v>
      </c>
      <c r="F60" s="46" t="n">
        <v>92.92</v>
      </c>
      <c r="G60" s="45" t="n">
        <f aca="false">ROUND((I60/E60),2)</f>
        <v>115.69</v>
      </c>
      <c r="H60" s="46" t="n">
        <v>495.26</v>
      </c>
      <c r="I60" s="45" t="n">
        <f aca="false">ROUND((O60*(H60/N60)),2)</f>
        <v>616.61</v>
      </c>
      <c r="J60" s="46" t="n">
        <v>104.06</v>
      </c>
      <c r="K60" s="45" t="n">
        <f aca="false">ROUND((M60/E60),2)</f>
        <v>129.55</v>
      </c>
      <c r="L60" s="46" t="n">
        <v>554.63</v>
      </c>
      <c r="M60" s="45" t="n">
        <f aca="false">ROUND((O60*(L60/N60)),2)</f>
        <v>690.52</v>
      </c>
      <c r="N60" s="46" t="n">
        <v>1049.89</v>
      </c>
      <c r="O60" s="45" t="n">
        <f aca="false">ROUND((Q60/(1+$G$4)),2)</f>
        <v>1307.13</v>
      </c>
      <c r="P60" s="46" t="n">
        <v>1307.13</v>
      </c>
      <c r="Q60" s="45" t="n">
        <f aca="false">ROUND((P60*(1-E$8)),2)</f>
        <v>1307.13</v>
      </c>
    </row>
    <row r="61" s="6" customFormat="true" ht="26.25" hidden="false" customHeight="false" outlineLevel="0" collapsed="false">
      <c r="A61" s="57" t="s">
        <v>156</v>
      </c>
      <c r="B61" s="56" t="s">
        <v>154</v>
      </c>
      <c r="C61" s="43" t="s">
        <v>157</v>
      </c>
      <c r="D61" s="44" t="s">
        <v>28</v>
      </c>
      <c r="E61" s="45" t="n">
        <v>2.05</v>
      </c>
      <c r="F61" s="46" t="n">
        <v>92.92</v>
      </c>
      <c r="G61" s="45" t="n">
        <f aca="false">ROUND((I61/E61),2)</f>
        <v>115.68</v>
      </c>
      <c r="H61" s="46" t="n">
        <v>190.48</v>
      </c>
      <c r="I61" s="45" t="n">
        <f aca="false">ROUND((O61*(H61/N61)),2)</f>
        <v>237.15</v>
      </c>
      <c r="J61" s="46" t="n">
        <v>104.06</v>
      </c>
      <c r="K61" s="45" t="n">
        <f aca="false">ROUND((M61/E61),2)</f>
        <v>129.55</v>
      </c>
      <c r="L61" s="46" t="n">
        <v>213.32</v>
      </c>
      <c r="M61" s="45" t="n">
        <f aca="false">ROUND((O61*(L61/N61)),2)</f>
        <v>265.58</v>
      </c>
      <c r="N61" s="46" t="n">
        <v>403.8</v>
      </c>
      <c r="O61" s="45" t="n">
        <f aca="false">ROUND((Q61/(1+$G$4)),2)</f>
        <v>502.73</v>
      </c>
      <c r="P61" s="46" t="n">
        <v>502.73</v>
      </c>
      <c r="Q61" s="45" t="n">
        <f aca="false">ROUND((P61*(1-E$8)),2)</f>
        <v>502.73</v>
      </c>
    </row>
    <row r="62" s="14" customFormat="true" ht="12.8" hidden="false" customHeight="false" outlineLevel="0" collapsed="false">
      <c r="A62" s="58" t="s">
        <v>158</v>
      </c>
      <c r="B62" s="59"/>
      <c r="C62" s="60"/>
      <c r="D62" s="61"/>
      <c r="E62" s="62"/>
      <c r="F62" s="39"/>
      <c r="G62" s="63"/>
      <c r="H62" s="64" t="n">
        <v>1427.72</v>
      </c>
      <c r="I62" s="65" t="n">
        <f aca="false">SUM(I59:I61)</f>
        <v>1777.54</v>
      </c>
      <c r="J62" s="64"/>
      <c r="K62" s="65"/>
      <c r="L62" s="64" t="n">
        <v>2975.49</v>
      </c>
      <c r="M62" s="65" t="n">
        <f aca="false">SUM(M59:M61)</f>
        <v>3704.53</v>
      </c>
      <c r="N62" s="64" t="n">
        <v>4403.21</v>
      </c>
      <c r="O62" s="65" t="n">
        <f aca="false">SUM(O59:O61)</f>
        <v>5482.07</v>
      </c>
      <c r="P62" s="64" t="n">
        <v>5482.07</v>
      </c>
      <c r="Q62" s="65" t="n">
        <f aca="false">SUM(Q59:Q61)</f>
        <v>5482.07</v>
      </c>
    </row>
    <row r="63" s="14" customFormat="true" ht="12.8" hidden="false" customHeight="false" outlineLevel="0" collapsed="false">
      <c r="A63" s="34" t="s">
        <v>159</v>
      </c>
      <c r="B63" s="35" t="s">
        <v>160</v>
      </c>
      <c r="C63" s="36"/>
      <c r="D63" s="36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9"/>
      <c r="Q63" s="40"/>
    </row>
    <row r="64" s="6" customFormat="true" ht="26.25" hidden="false" customHeight="false" outlineLevel="0" collapsed="false">
      <c r="A64" s="57" t="s">
        <v>161</v>
      </c>
      <c r="B64" s="56" t="s">
        <v>162</v>
      </c>
      <c r="C64" s="43" t="s">
        <v>163</v>
      </c>
      <c r="D64" s="44" t="s">
        <v>44</v>
      </c>
      <c r="E64" s="45" t="n">
        <v>4850</v>
      </c>
      <c r="F64" s="46" t="n">
        <v>1.21</v>
      </c>
      <c r="G64" s="45" t="n">
        <f aca="false">ROUND((I64/E64),2)</f>
        <v>1.51</v>
      </c>
      <c r="H64" s="46" t="n">
        <v>5868.5</v>
      </c>
      <c r="I64" s="45" t="n">
        <f aca="false">ROUND((O64*(H64/N64)),2)</f>
        <v>7306.41</v>
      </c>
      <c r="J64" s="46" t="n">
        <v>1.61</v>
      </c>
      <c r="K64" s="45" t="n">
        <f aca="false">ROUND((M64/E64),2)</f>
        <v>2</v>
      </c>
      <c r="L64" s="46" t="n">
        <v>7808.5</v>
      </c>
      <c r="M64" s="45" t="n">
        <f aca="false">ROUND((O64*(L64/N64)),2)</f>
        <v>9721.75</v>
      </c>
      <c r="N64" s="46" t="n">
        <v>13677</v>
      </c>
      <c r="O64" s="45" t="n">
        <f aca="false">ROUND((Q64/(1+$G$4)),2)</f>
        <v>17028.16</v>
      </c>
      <c r="P64" s="46" t="n">
        <v>17028.16</v>
      </c>
      <c r="Q64" s="45" t="n">
        <f aca="false">ROUND((P64*(1-E$8)),2)</f>
        <v>17028.16</v>
      </c>
    </row>
    <row r="65" s="6" customFormat="true" ht="26.25" hidden="false" customHeight="false" outlineLevel="0" collapsed="false">
      <c r="A65" s="57" t="s">
        <v>164</v>
      </c>
      <c r="B65" s="56" t="s">
        <v>162</v>
      </c>
      <c r="C65" s="43" t="s">
        <v>165</v>
      </c>
      <c r="D65" s="44" t="s">
        <v>44</v>
      </c>
      <c r="E65" s="45" t="n">
        <v>700</v>
      </c>
      <c r="F65" s="46" t="n">
        <v>1.21</v>
      </c>
      <c r="G65" s="45" t="n">
        <f aca="false">ROUND((I65/E65),2)</f>
        <v>1.51</v>
      </c>
      <c r="H65" s="46" t="n">
        <v>847</v>
      </c>
      <c r="I65" s="45" t="n">
        <f aca="false">ROUND((O65*(H65/N65)),2)</f>
        <v>1054.53</v>
      </c>
      <c r="J65" s="46" t="n">
        <v>1.61</v>
      </c>
      <c r="K65" s="45" t="n">
        <f aca="false">ROUND((M65/E65),2)</f>
        <v>2</v>
      </c>
      <c r="L65" s="46" t="n">
        <v>1127</v>
      </c>
      <c r="M65" s="45" t="n">
        <f aca="false">ROUND((O65*(L65/N65)),2)</f>
        <v>1403.14</v>
      </c>
      <c r="N65" s="46" t="n">
        <v>1974</v>
      </c>
      <c r="O65" s="45" t="n">
        <f aca="false">ROUND((Q65/(1+$G$4)),2)</f>
        <v>2457.67</v>
      </c>
      <c r="P65" s="46" t="n">
        <v>2457.67</v>
      </c>
      <c r="Q65" s="45" t="n">
        <f aca="false">ROUND((P65*(1-E$8)),2)</f>
        <v>2457.67</v>
      </c>
    </row>
    <row r="66" s="6" customFormat="true" ht="26.25" hidden="false" customHeight="false" outlineLevel="0" collapsed="false">
      <c r="A66" s="57" t="s">
        <v>166</v>
      </c>
      <c r="B66" s="56" t="s">
        <v>162</v>
      </c>
      <c r="C66" s="43" t="s">
        <v>167</v>
      </c>
      <c r="D66" s="44" t="s">
        <v>44</v>
      </c>
      <c r="E66" s="45" t="n">
        <v>4350</v>
      </c>
      <c r="F66" s="46" t="n">
        <v>1.21</v>
      </c>
      <c r="G66" s="45" t="n">
        <f aca="false">ROUND((I66/E66),2)</f>
        <v>1.51</v>
      </c>
      <c r="H66" s="46" t="n">
        <v>5263.5</v>
      </c>
      <c r="I66" s="45" t="n">
        <f aca="false">ROUND((O66*(H66/N66)),2)</f>
        <v>6553.17</v>
      </c>
      <c r="J66" s="46" t="n">
        <v>1.61</v>
      </c>
      <c r="K66" s="45" t="n">
        <f aca="false">ROUND((M66/E66),2)</f>
        <v>2</v>
      </c>
      <c r="L66" s="46" t="n">
        <v>7003.5</v>
      </c>
      <c r="M66" s="45" t="n">
        <f aca="false">ROUND((O66*(L66/N66)),2)</f>
        <v>8719.51</v>
      </c>
      <c r="N66" s="46" t="n">
        <v>12267</v>
      </c>
      <c r="O66" s="45" t="n">
        <f aca="false">ROUND((Q66/(1+$G$4)),2)</f>
        <v>15272.68</v>
      </c>
      <c r="P66" s="46" t="n">
        <v>15272.68</v>
      </c>
      <c r="Q66" s="45" t="n">
        <f aca="false">ROUND((P66*(1-E$8)),2)</f>
        <v>15272.68</v>
      </c>
    </row>
    <row r="67" s="6" customFormat="true" ht="26.25" hidden="false" customHeight="false" outlineLevel="0" collapsed="false">
      <c r="A67" s="57" t="s">
        <v>168</v>
      </c>
      <c r="B67" s="56" t="s">
        <v>162</v>
      </c>
      <c r="C67" s="43" t="s">
        <v>169</v>
      </c>
      <c r="D67" s="44" t="s">
        <v>44</v>
      </c>
      <c r="E67" s="45" t="n">
        <v>3500</v>
      </c>
      <c r="F67" s="46" t="n">
        <v>1.21</v>
      </c>
      <c r="G67" s="45" t="n">
        <f aca="false">ROUND((I67/E67),2)</f>
        <v>1.51</v>
      </c>
      <c r="H67" s="46" t="n">
        <v>4235</v>
      </c>
      <c r="I67" s="45" t="n">
        <f aca="false">ROUND((O67*(H67/N67)),2)</f>
        <v>5272.67</v>
      </c>
      <c r="J67" s="46" t="n">
        <v>1.61</v>
      </c>
      <c r="K67" s="45" t="n">
        <f aca="false">ROUND((M67/E67),2)</f>
        <v>2</v>
      </c>
      <c r="L67" s="46" t="n">
        <v>5635</v>
      </c>
      <c r="M67" s="45" t="n">
        <f aca="false">ROUND((O67*(L67/N67)),2)</f>
        <v>7015.69</v>
      </c>
      <c r="N67" s="46" t="n">
        <v>9870</v>
      </c>
      <c r="O67" s="45" t="n">
        <f aca="false">ROUND((Q67/(1+$G$4)),2)</f>
        <v>12288.36</v>
      </c>
      <c r="P67" s="46" t="n">
        <v>12288.36</v>
      </c>
      <c r="Q67" s="45" t="n">
        <f aca="false">ROUND((P67*(1-E$8)),2)</f>
        <v>12288.36</v>
      </c>
    </row>
    <row r="68" s="6" customFormat="true" ht="26.25" hidden="false" customHeight="false" outlineLevel="0" collapsed="false">
      <c r="A68" s="57" t="s">
        <v>170</v>
      </c>
      <c r="B68" s="56" t="s">
        <v>171</v>
      </c>
      <c r="C68" s="43" t="s">
        <v>172</v>
      </c>
      <c r="D68" s="44" t="s">
        <v>44</v>
      </c>
      <c r="E68" s="45" t="n">
        <v>75</v>
      </c>
      <c r="F68" s="46" t="n">
        <v>1.61</v>
      </c>
      <c r="G68" s="45" t="n">
        <f aca="false">ROUND((I68/E68),2)</f>
        <v>2</v>
      </c>
      <c r="H68" s="46" t="n">
        <v>120.75</v>
      </c>
      <c r="I68" s="45" t="n">
        <f aca="false">ROUND((O68*(H68/N68)),2)</f>
        <v>150.33</v>
      </c>
      <c r="J68" s="46" t="n">
        <v>2.77</v>
      </c>
      <c r="K68" s="45" t="n">
        <f aca="false">ROUND((M68/E68),2)</f>
        <v>3.45</v>
      </c>
      <c r="L68" s="46" t="n">
        <v>207.75</v>
      </c>
      <c r="M68" s="45" t="n">
        <f aca="false">ROUND((O68*(L68/N68)),2)</f>
        <v>258.65</v>
      </c>
      <c r="N68" s="46" t="n">
        <v>328.5</v>
      </c>
      <c r="O68" s="45" t="n">
        <f aca="false">ROUND((Q68/(1+$G$4)),2)</f>
        <v>408.98</v>
      </c>
      <c r="P68" s="46" t="n">
        <v>408.98</v>
      </c>
      <c r="Q68" s="45" t="n">
        <f aca="false">ROUND((P68*(1-E$8)),2)</f>
        <v>408.98</v>
      </c>
    </row>
    <row r="69" s="6" customFormat="true" ht="26.25" hidden="false" customHeight="false" outlineLevel="0" collapsed="false">
      <c r="A69" s="57" t="s">
        <v>173</v>
      </c>
      <c r="B69" s="56" t="s">
        <v>171</v>
      </c>
      <c r="C69" s="43" t="s">
        <v>174</v>
      </c>
      <c r="D69" s="44" t="s">
        <v>44</v>
      </c>
      <c r="E69" s="45" t="n">
        <v>75</v>
      </c>
      <c r="F69" s="46" t="n">
        <v>1.61</v>
      </c>
      <c r="G69" s="45" t="n">
        <f aca="false">ROUND((I69/E69),2)</f>
        <v>2</v>
      </c>
      <c r="H69" s="46" t="n">
        <v>120.75</v>
      </c>
      <c r="I69" s="45" t="n">
        <f aca="false">ROUND((O69*(H69/N69)),2)</f>
        <v>150.33</v>
      </c>
      <c r="J69" s="46" t="n">
        <v>2.77</v>
      </c>
      <c r="K69" s="45" t="n">
        <f aca="false">ROUND((M69/E69),2)</f>
        <v>3.45</v>
      </c>
      <c r="L69" s="46" t="n">
        <v>207.75</v>
      </c>
      <c r="M69" s="45" t="n">
        <f aca="false">ROUND((O69*(L69/N69)),2)</f>
        <v>258.65</v>
      </c>
      <c r="N69" s="46" t="n">
        <v>328.5</v>
      </c>
      <c r="O69" s="45" t="n">
        <f aca="false">ROUND((Q69/(1+$G$4)),2)</f>
        <v>408.98</v>
      </c>
      <c r="P69" s="46" t="n">
        <v>408.98</v>
      </c>
      <c r="Q69" s="45" t="n">
        <f aca="false">ROUND((P69*(1-E$8)),2)</f>
        <v>408.98</v>
      </c>
    </row>
    <row r="70" s="6" customFormat="true" ht="26.25" hidden="false" customHeight="false" outlineLevel="0" collapsed="false">
      <c r="A70" s="57" t="s">
        <v>175</v>
      </c>
      <c r="B70" s="56" t="s">
        <v>171</v>
      </c>
      <c r="C70" s="43" t="s">
        <v>176</v>
      </c>
      <c r="D70" s="44" t="s">
        <v>44</v>
      </c>
      <c r="E70" s="45" t="n">
        <v>75</v>
      </c>
      <c r="F70" s="46" t="n">
        <v>1.61</v>
      </c>
      <c r="G70" s="45" t="n">
        <f aca="false">ROUND((I70/E70),2)</f>
        <v>2</v>
      </c>
      <c r="H70" s="46" t="n">
        <v>120.75</v>
      </c>
      <c r="I70" s="45" t="n">
        <f aca="false">ROUND((O70*(H70/N70)),2)</f>
        <v>150.33</v>
      </c>
      <c r="J70" s="46" t="n">
        <v>2.77</v>
      </c>
      <c r="K70" s="45" t="n">
        <f aca="false">ROUND((M70/E70),2)</f>
        <v>3.45</v>
      </c>
      <c r="L70" s="46" t="n">
        <v>207.75</v>
      </c>
      <c r="M70" s="45" t="n">
        <f aca="false">ROUND((O70*(L70/N70)),2)</f>
        <v>258.65</v>
      </c>
      <c r="N70" s="46" t="n">
        <v>328.5</v>
      </c>
      <c r="O70" s="45" t="n">
        <f aca="false">ROUND((Q70/(1+$G$4)),2)</f>
        <v>408.98</v>
      </c>
      <c r="P70" s="46" t="n">
        <v>408.98</v>
      </c>
      <c r="Q70" s="45" t="n">
        <f aca="false">ROUND((P70*(1-E$8)),2)</f>
        <v>408.98</v>
      </c>
    </row>
    <row r="71" s="6" customFormat="true" ht="26.25" hidden="false" customHeight="false" outlineLevel="0" collapsed="false">
      <c r="A71" s="57" t="s">
        <v>177</v>
      </c>
      <c r="B71" s="56" t="s">
        <v>178</v>
      </c>
      <c r="C71" s="43" t="s">
        <v>179</v>
      </c>
      <c r="D71" s="44" t="s">
        <v>44</v>
      </c>
      <c r="E71" s="45" t="n">
        <v>350</v>
      </c>
      <c r="F71" s="46" t="n">
        <v>2.09</v>
      </c>
      <c r="G71" s="45" t="n">
        <f aca="false">ROUND((I71/E71),2)</f>
        <v>2.6</v>
      </c>
      <c r="H71" s="46" t="n">
        <v>731.5</v>
      </c>
      <c r="I71" s="45" t="n">
        <f aca="false">ROUND((O71*(H71/N71)),2)</f>
        <v>910.73</v>
      </c>
      <c r="J71" s="46" t="n">
        <v>3.85</v>
      </c>
      <c r="K71" s="45" t="n">
        <f aca="false">ROUND((M71/E71),2)</f>
        <v>4.79</v>
      </c>
      <c r="L71" s="46" t="n">
        <v>1347.5</v>
      </c>
      <c r="M71" s="45" t="n">
        <f aca="false">ROUND((O71*(L71/N71)),2)</f>
        <v>1677.67</v>
      </c>
      <c r="N71" s="46" t="n">
        <v>2079</v>
      </c>
      <c r="O71" s="45" t="n">
        <f aca="false">ROUND((Q71/(1+$G$4)),2)</f>
        <v>2588.4</v>
      </c>
      <c r="P71" s="46" t="n">
        <v>2588.4</v>
      </c>
      <c r="Q71" s="45" t="n">
        <f aca="false">ROUND((P71*(1-E$8)),2)</f>
        <v>2588.4</v>
      </c>
    </row>
    <row r="72" s="6" customFormat="true" ht="26.25" hidden="false" customHeight="false" outlineLevel="0" collapsed="false">
      <c r="A72" s="57" t="s">
        <v>180</v>
      </c>
      <c r="B72" s="56" t="s">
        <v>178</v>
      </c>
      <c r="C72" s="43" t="s">
        <v>181</v>
      </c>
      <c r="D72" s="44" t="s">
        <v>44</v>
      </c>
      <c r="E72" s="45" t="n">
        <v>350</v>
      </c>
      <c r="F72" s="46" t="n">
        <v>2.09</v>
      </c>
      <c r="G72" s="45" t="n">
        <f aca="false">ROUND((I72/E72),2)</f>
        <v>2.6</v>
      </c>
      <c r="H72" s="46" t="n">
        <v>731.5</v>
      </c>
      <c r="I72" s="45" t="n">
        <f aca="false">ROUND((O72*(H72/N72)),2)</f>
        <v>910.73</v>
      </c>
      <c r="J72" s="46" t="n">
        <v>3.85</v>
      </c>
      <c r="K72" s="45" t="n">
        <f aca="false">ROUND((M72/E72),2)</f>
        <v>4.79</v>
      </c>
      <c r="L72" s="46" t="n">
        <v>1347.5</v>
      </c>
      <c r="M72" s="45" t="n">
        <f aca="false">ROUND((O72*(L72/N72)),2)</f>
        <v>1677.67</v>
      </c>
      <c r="N72" s="46" t="n">
        <v>2079</v>
      </c>
      <c r="O72" s="45" t="n">
        <f aca="false">ROUND((Q72/(1+$G$4)),2)</f>
        <v>2588.4</v>
      </c>
      <c r="P72" s="46" t="n">
        <v>2588.4</v>
      </c>
      <c r="Q72" s="45" t="n">
        <f aca="false">ROUND((P72*(1-E$8)),2)</f>
        <v>2588.4</v>
      </c>
    </row>
    <row r="73" s="6" customFormat="true" ht="26.25" hidden="false" customHeight="false" outlineLevel="0" collapsed="false">
      <c r="A73" s="57" t="s">
        <v>182</v>
      </c>
      <c r="B73" s="56" t="s">
        <v>178</v>
      </c>
      <c r="C73" s="43" t="s">
        <v>183</v>
      </c>
      <c r="D73" s="44" t="s">
        <v>44</v>
      </c>
      <c r="E73" s="45" t="n">
        <v>350</v>
      </c>
      <c r="F73" s="46" t="n">
        <v>2.09</v>
      </c>
      <c r="G73" s="45" t="n">
        <f aca="false">ROUND((I73/E73),2)</f>
        <v>2.6</v>
      </c>
      <c r="H73" s="46" t="n">
        <v>731.5</v>
      </c>
      <c r="I73" s="45" t="n">
        <f aca="false">ROUND((O73*(H73/N73)),2)</f>
        <v>910.73</v>
      </c>
      <c r="J73" s="46" t="n">
        <v>3.85</v>
      </c>
      <c r="K73" s="45" t="n">
        <f aca="false">ROUND((M73/E73),2)</f>
        <v>4.79</v>
      </c>
      <c r="L73" s="46" t="n">
        <v>1347.5</v>
      </c>
      <c r="M73" s="45" t="n">
        <f aca="false">ROUND((O73*(L73/N73)),2)</f>
        <v>1677.67</v>
      </c>
      <c r="N73" s="46" t="n">
        <v>2079</v>
      </c>
      <c r="O73" s="45" t="n">
        <f aca="false">ROUND((Q73/(1+$G$4)),2)</f>
        <v>2588.4</v>
      </c>
      <c r="P73" s="46" t="n">
        <v>2588.4</v>
      </c>
      <c r="Q73" s="45" t="n">
        <f aca="false">ROUND((P73*(1-E$8)),2)</f>
        <v>2588.4</v>
      </c>
    </row>
    <row r="74" s="6" customFormat="true" ht="26.25" hidden="false" customHeight="false" outlineLevel="0" collapsed="false">
      <c r="A74" s="57" t="s">
        <v>184</v>
      </c>
      <c r="B74" s="56" t="s">
        <v>185</v>
      </c>
      <c r="C74" s="43" t="s">
        <v>186</v>
      </c>
      <c r="D74" s="44" t="s">
        <v>44</v>
      </c>
      <c r="E74" s="45" t="n">
        <v>300</v>
      </c>
      <c r="F74" s="46" t="n">
        <v>3.1</v>
      </c>
      <c r="G74" s="45" t="n">
        <f aca="false">ROUND((I74/E74),2)</f>
        <v>3.86</v>
      </c>
      <c r="H74" s="46" t="n">
        <v>930</v>
      </c>
      <c r="I74" s="45" t="n">
        <f aca="false">ROUND((O74*(H74/N74)),2)</f>
        <v>1157.87</v>
      </c>
      <c r="J74" s="46" t="n">
        <v>6.5</v>
      </c>
      <c r="K74" s="45" t="n">
        <f aca="false">ROUND((M74/E74),2)</f>
        <v>8.09</v>
      </c>
      <c r="L74" s="46" t="n">
        <v>1950</v>
      </c>
      <c r="M74" s="45" t="n">
        <f aca="false">ROUND((O74*(L74/N74)),2)</f>
        <v>2427.79</v>
      </c>
      <c r="N74" s="46" t="n">
        <v>2880</v>
      </c>
      <c r="O74" s="45" t="n">
        <f aca="false">ROUND((Q74/(1+$G$4)),2)</f>
        <v>3585.66</v>
      </c>
      <c r="P74" s="46" t="n">
        <v>3585.66</v>
      </c>
      <c r="Q74" s="45" t="n">
        <f aca="false">ROUND((P74*(1-E$8)),2)</f>
        <v>3585.66</v>
      </c>
    </row>
    <row r="75" s="6" customFormat="true" ht="26.25" hidden="false" customHeight="false" outlineLevel="0" collapsed="false">
      <c r="A75" s="57" t="s">
        <v>187</v>
      </c>
      <c r="B75" s="56" t="s">
        <v>185</v>
      </c>
      <c r="C75" s="43" t="s">
        <v>188</v>
      </c>
      <c r="D75" s="44" t="s">
        <v>44</v>
      </c>
      <c r="E75" s="45" t="n">
        <v>100</v>
      </c>
      <c r="F75" s="46" t="n">
        <v>3.1</v>
      </c>
      <c r="G75" s="45" t="n">
        <f aca="false">ROUND((I75/E75),2)</f>
        <v>3.86</v>
      </c>
      <c r="H75" s="46" t="n">
        <v>310</v>
      </c>
      <c r="I75" s="45" t="n">
        <f aca="false">ROUND((O75*(H75/N75)),2)</f>
        <v>385.96</v>
      </c>
      <c r="J75" s="46" t="n">
        <v>6.5</v>
      </c>
      <c r="K75" s="45" t="n">
        <f aca="false">ROUND((M75/E75),2)</f>
        <v>8.09</v>
      </c>
      <c r="L75" s="46" t="n">
        <v>650</v>
      </c>
      <c r="M75" s="45" t="n">
        <f aca="false">ROUND((O75*(L75/N75)),2)</f>
        <v>809.26</v>
      </c>
      <c r="N75" s="46" t="n">
        <v>960</v>
      </c>
      <c r="O75" s="45" t="n">
        <f aca="false">ROUND((Q75/(1+$G$4)),2)</f>
        <v>1195.22</v>
      </c>
      <c r="P75" s="46" t="n">
        <v>1195.22</v>
      </c>
      <c r="Q75" s="45" t="n">
        <f aca="false">ROUND((P75*(1-E$8)),2)</f>
        <v>1195.22</v>
      </c>
    </row>
    <row r="76" s="6" customFormat="true" ht="26.25" hidden="false" customHeight="false" outlineLevel="0" collapsed="false">
      <c r="A76" s="57" t="s">
        <v>189</v>
      </c>
      <c r="B76" s="56" t="s">
        <v>185</v>
      </c>
      <c r="C76" s="43" t="s">
        <v>190</v>
      </c>
      <c r="D76" s="44" t="s">
        <v>44</v>
      </c>
      <c r="E76" s="45" t="n">
        <v>100</v>
      </c>
      <c r="F76" s="46" t="n">
        <v>3.1</v>
      </c>
      <c r="G76" s="45" t="n">
        <f aca="false">ROUND((I76/E76),2)</f>
        <v>3.86</v>
      </c>
      <c r="H76" s="46" t="n">
        <v>310</v>
      </c>
      <c r="I76" s="45" t="n">
        <f aca="false">ROUND((O76*(H76/N76)),2)</f>
        <v>385.96</v>
      </c>
      <c r="J76" s="46" t="n">
        <v>6.5</v>
      </c>
      <c r="K76" s="45" t="n">
        <f aca="false">ROUND((M76/E76),2)</f>
        <v>8.09</v>
      </c>
      <c r="L76" s="46" t="n">
        <v>650</v>
      </c>
      <c r="M76" s="45" t="n">
        <f aca="false">ROUND((O76*(L76/N76)),2)</f>
        <v>809.26</v>
      </c>
      <c r="N76" s="46" t="n">
        <v>960</v>
      </c>
      <c r="O76" s="45" t="n">
        <f aca="false">ROUND((Q76/(1+$G$4)),2)</f>
        <v>1195.22</v>
      </c>
      <c r="P76" s="46" t="n">
        <v>1195.22</v>
      </c>
      <c r="Q76" s="45" t="n">
        <f aca="false">ROUND((P76*(1-E$8)),2)</f>
        <v>1195.22</v>
      </c>
    </row>
    <row r="77" s="6" customFormat="true" ht="26.25" hidden="false" customHeight="false" outlineLevel="0" collapsed="false">
      <c r="A77" s="57" t="s">
        <v>191</v>
      </c>
      <c r="B77" s="56" t="s">
        <v>192</v>
      </c>
      <c r="C77" s="43" t="s">
        <v>193</v>
      </c>
      <c r="D77" s="44" t="s">
        <v>48</v>
      </c>
      <c r="E77" s="45" t="n">
        <v>32</v>
      </c>
      <c r="F77" s="46" t="n">
        <v>1.41</v>
      </c>
      <c r="G77" s="45" t="n">
        <f aca="false">ROUND((I77/E77),2)</f>
        <v>1.76</v>
      </c>
      <c r="H77" s="46" t="n">
        <v>45.12</v>
      </c>
      <c r="I77" s="45" t="n">
        <f aca="false">ROUND((O77*(H77/N77)),2)</f>
        <v>56.17</v>
      </c>
      <c r="J77" s="46" t="n">
        <v>9.03</v>
      </c>
      <c r="K77" s="45" t="n">
        <f aca="false">ROUND((M77/E77),2)</f>
        <v>11.24</v>
      </c>
      <c r="L77" s="46" t="n">
        <v>288.96</v>
      </c>
      <c r="M77" s="45" t="n">
        <f aca="false">ROUND((O77*(L77/N77)),2)</f>
        <v>359.76</v>
      </c>
      <c r="N77" s="46" t="n">
        <v>334.08</v>
      </c>
      <c r="O77" s="45" t="n">
        <f aca="false">ROUND((Q77/(1+$G$4)),2)</f>
        <v>415.93</v>
      </c>
      <c r="P77" s="46" t="n">
        <v>415.93</v>
      </c>
      <c r="Q77" s="45" t="n">
        <f aca="false">ROUND((P77*(1-E$8)),2)</f>
        <v>415.93</v>
      </c>
    </row>
    <row r="78" s="6" customFormat="true" ht="26.25" hidden="false" customHeight="false" outlineLevel="0" collapsed="false">
      <c r="A78" s="57" t="s">
        <v>194</v>
      </c>
      <c r="B78" s="56" t="s">
        <v>195</v>
      </c>
      <c r="C78" s="43" t="s">
        <v>196</v>
      </c>
      <c r="D78" s="44" t="s">
        <v>48</v>
      </c>
      <c r="E78" s="45" t="n">
        <v>14</v>
      </c>
      <c r="F78" s="46" t="n">
        <v>1.94</v>
      </c>
      <c r="G78" s="45" t="n">
        <f aca="false">ROUND((I78/E78),2)</f>
        <v>2.42</v>
      </c>
      <c r="H78" s="46" t="n">
        <v>27.16</v>
      </c>
      <c r="I78" s="45" t="n">
        <f aca="false">ROUND((O78*(H78/N78)),2)</f>
        <v>33.81</v>
      </c>
      <c r="J78" s="46" t="n">
        <v>9.11</v>
      </c>
      <c r="K78" s="45" t="n">
        <f aca="false">ROUND((M78/E78),2)</f>
        <v>11.34</v>
      </c>
      <c r="L78" s="46" t="n">
        <v>127.54</v>
      </c>
      <c r="M78" s="45" t="n">
        <f aca="false">ROUND((O78*(L78/N78)),2)</f>
        <v>158.79</v>
      </c>
      <c r="N78" s="46" t="n">
        <v>154.7</v>
      </c>
      <c r="O78" s="45" t="n">
        <f aca="false">ROUND((Q78/(1+$G$4)),2)</f>
        <v>192.6</v>
      </c>
      <c r="P78" s="46" t="n">
        <v>192.6</v>
      </c>
      <c r="Q78" s="45" t="n">
        <f aca="false">ROUND((P78*(1-E$8)),2)</f>
        <v>192.6</v>
      </c>
    </row>
    <row r="79" s="6" customFormat="true" ht="26.25" hidden="false" customHeight="false" outlineLevel="0" collapsed="false">
      <c r="A79" s="57" t="s">
        <v>197</v>
      </c>
      <c r="B79" s="56" t="s">
        <v>198</v>
      </c>
      <c r="C79" s="43" t="s">
        <v>199</v>
      </c>
      <c r="D79" s="44" t="s">
        <v>48</v>
      </c>
      <c r="E79" s="45" t="n">
        <v>76</v>
      </c>
      <c r="F79" s="46" t="n">
        <v>2.66</v>
      </c>
      <c r="G79" s="45" t="n">
        <f aca="false">ROUND((I79/E79),2)</f>
        <v>3.31</v>
      </c>
      <c r="H79" s="46" t="n">
        <v>202.16</v>
      </c>
      <c r="I79" s="45" t="n">
        <f aca="false">ROUND((O79*(H79/N79)),2)</f>
        <v>251.69</v>
      </c>
      <c r="J79" s="46" t="n">
        <v>9.36</v>
      </c>
      <c r="K79" s="45" t="n">
        <f aca="false">ROUND((M79/E79),2)</f>
        <v>11.65</v>
      </c>
      <c r="L79" s="46" t="n">
        <v>711.36</v>
      </c>
      <c r="M79" s="45" t="n">
        <f aca="false">ROUND((O79*(L79/N79)),2)</f>
        <v>885.66</v>
      </c>
      <c r="N79" s="46" t="n">
        <v>913.52</v>
      </c>
      <c r="O79" s="45" t="n">
        <f aca="false">ROUND((Q79/(1+$G$4)),2)</f>
        <v>1137.35</v>
      </c>
      <c r="P79" s="46" t="n">
        <v>1137.35</v>
      </c>
      <c r="Q79" s="45" t="n">
        <f aca="false">ROUND((P79*(1-E$8)),2)</f>
        <v>1137.35</v>
      </c>
    </row>
    <row r="80" s="6" customFormat="true" ht="26.25" hidden="false" customHeight="false" outlineLevel="0" collapsed="false">
      <c r="A80" s="57" t="s">
        <v>200</v>
      </c>
      <c r="B80" s="56" t="s">
        <v>201</v>
      </c>
      <c r="C80" s="43" t="s">
        <v>202</v>
      </c>
      <c r="D80" s="44" t="s">
        <v>48</v>
      </c>
      <c r="E80" s="45" t="n">
        <v>2</v>
      </c>
      <c r="F80" s="46" t="n">
        <v>3.67</v>
      </c>
      <c r="G80" s="45" t="n">
        <f aca="false">ROUND((I80/E80),2)</f>
        <v>4.57</v>
      </c>
      <c r="H80" s="46" t="n">
        <v>7.34</v>
      </c>
      <c r="I80" s="45" t="n">
        <f aca="false">ROUND((O80*(H80/N80)),2)</f>
        <v>9.14</v>
      </c>
      <c r="J80" s="46" t="n">
        <v>9.62</v>
      </c>
      <c r="K80" s="45" t="n">
        <f aca="false">ROUND((M80/E80),2)</f>
        <v>11.98</v>
      </c>
      <c r="L80" s="46" t="n">
        <v>19.24</v>
      </c>
      <c r="M80" s="45" t="n">
        <f aca="false">ROUND((O80*(L80/N80)),2)</f>
        <v>23.95</v>
      </c>
      <c r="N80" s="46" t="n">
        <v>26.58</v>
      </c>
      <c r="O80" s="45" t="n">
        <f aca="false">ROUND((Q80/(1+$G$4)),2)</f>
        <v>33.09</v>
      </c>
      <c r="P80" s="46" t="n">
        <v>33.09</v>
      </c>
      <c r="Q80" s="45" t="n">
        <f aca="false">ROUND((P80*(1-E$8)),2)</f>
        <v>33.09</v>
      </c>
    </row>
    <row r="81" s="6" customFormat="true" ht="26.25" hidden="false" customHeight="false" outlineLevel="0" collapsed="false">
      <c r="A81" s="57" t="s">
        <v>203</v>
      </c>
      <c r="B81" s="56" t="s">
        <v>204</v>
      </c>
      <c r="C81" s="43" t="s">
        <v>205</v>
      </c>
      <c r="D81" s="44" t="s">
        <v>48</v>
      </c>
      <c r="E81" s="45" t="n">
        <v>1</v>
      </c>
      <c r="F81" s="46" t="n">
        <v>5.45</v>
      </c>
      <c r="G81" s="45" t="n">
        <f aca="false">ROUND((I81/E81),2)</f>
        <v>6.78</v>
      </c>
      <c r="H81" s="46" t="n">
        <v>5.45</v>
      </c>
      <c r="I81" s="45" t="n">
        <f aca="false">ROUND((O81*(H81/N81)),2)</f>
        <v>6.78</v>
      </c>
      <c r="J81" s="46" t="n">
        <v>13.95</v>
      </c>
      <c r="K81" s="45" t="n">
        <f aca="false">ROUND((M81/E81),2)</f>
        <v>17.37</v>
      </c>
      <c r="L81" s="46" t="n">
        <v>13.95</v>
      </c>
      <c r="M81" s="45" t="n">
        <f aca="false">ROUND((O81*(L81/N81)),2)</f>
        <v>17.37</v>
      </c>
      <c r="N81" s="46" t="n">
        <v>19.4</v>
      </c>
      <c r="O81" s="45" t="n">
        <f aca="false">ROUND((Q81/(1+$G$4)),2)</f>
        <v>24.15</v>
      </c>
      <c r="P81" s="46" t="n">
        <v>24.15</v>
      </c>
      <c r="Q81" s="45" t="n">
        <f aca="false">ROUND((P81*(1-E$8)),2)</f>
        <v>24.15</v>
      </c>
    </row>
    <row r="82" s="6" customFormat="true" ht="26.25" hidden="false" customHeight="false" outlineLevel="0" collapsed="false">
      <c r="A82" s="57" t="s">
        <v>206</v>
      </c>
      <c r="B82" s="56" t="s">
        <v>207</v>
      </c>
      <c r="C82" s="43" t="s">
        <v>208</v>
      </c>
      <c r="D82" s="44" t="s">
        <v>48</v>
      </c>
      <c r="E82" s="45" t="n">
        <v>10</v>
      </c>
      <c r="F82" s="46" t="n">
        <v>7.64</v>
      </c>
      <c r="G82" s="45" t="n">
        <f aca="false">ROUND((I82/E82),2)</f>
        <v>9.51</v>
      </c>
      <c r="H82" s="46" t="n">
        <v>76.4</v>
      </c>
      <c r="I82" s="45" t="n">
        <f aca="false">ROUND((O82*(H82/N82)),2)</f>
        <v>95.12</v>
      </c>
      <c r="J82" s="46" t="n">
        <v>14.4</v>
      </c>
      <c r="K82" s="45" t="n">
        <f aca="false">ROUND((M82/E82),2)</f>
        <v>17.93</v>
      </c>
      <c r="L82" s="46" t="n">
        <v>144</v>
      </c>
      <c r="M82" s="45" t="n">
        <f aca="false">ROUND((O82*(L82/N82)),2)</f>
        <v>179.28</v>
      </c>
      <c r="N82" s="46" t="n">
        <v>220.4</v>
      </c>
      <c r="O82" s="45" t="n">
        <f aca="false">ROUND((Q82/(1+$G$4)),2)</f>
        <v>274.4</v>
      </c>
      <c r="P82" s="46" t="n">
        <v>274.4</v>
      </c>
      <c r="Q82" s="45" t="n">
        <f aca="false">ROUND((P82*(1-E$8)),2)</f>
        <v>274.4</v>
      </c>
    </row>
    <row r="83" s="6" customFormat="true" ht="26.25" hidden="false" customHeight="false" outlineLevel="0" collapsed="false">
      <c r="A83" s="57" t="s">
        <v>209</v>
      </c>
      <c r="B83" s="56" t="s">
        <v>210</v>
      </c>
      <c r="C83" s="43" t="s">
        <v>211</v>
      </c>
      <c r="D83" s="44" t="s">
        <v>48</v>
      </c>
      <c r="E83" s="45" t="n">
        <v>4</v>
      </c>
      <c r="F83" s="46" t="n">
        <v>8.04</v>
      </c>
      <c r="G83" s="45" t="n">
        <f aca="false">ROUND((I83/E83),2)</f>
        <v>10.01</v>
      </c>
      <c r="H83" s="46" t="n">
        <v>32.16</v>
      </c>
      <c r="I83" s="45" t="n">
        <f aca="false">ROUND((O83*(H83/N83)),2)</f>
        <v>40.04</v>
      </c>
      <c r="J83" s="46" t="n">
        <v>61.62</v>
      </c>
      <c r="K83" s="45" t="n">
        <f aca="false">ROUND((M83/E83),2)</f>
        <v>76.72</v>
      </c>
      <c r="L83" s="46" t="n">
        <v>246.48</v>
      </c>
      <c r="M83" s="45" t="n">
        <f aca="false">ROUND((O83*(L83/N83)),2)</f>
        <v>306.87</v>
      </c>
      <c r="N83" s="46" t="n">
        <v>278.64</v>
      </c>
      <c r="O83" s="45" t="n">
        <f aca="false">ROUND((Q83/(1+$G$4)),2)</f>
        <v>346.91</v>
      </c>
      <c r="P83" s="46" t="n">
        <v>346.91</v>
      </c>
      <c r="Q83" s="45" t="n">
        <f aca="false">ROUND((P83*(1-E$8)),2)</f>
        <v>346.91</v>
      </c>
    </row>
    <row r="84" s="6" customFormat="true" ht="26.25" hidden="false" customHeight="false" outlineLevel="0" collapsed="false">
      <c r="A84" s="57" t="s">
        <v>212</v>
      </c>
      <c r="B84" s="56" t="s">
        <v>213</v>
      </c>
      <c r="C84" s="43" t="s">
        <v>214</v>
      </c>
      <c r="D84" s="44" t="s">
        <v>48</v>
      </c>
      <c r="E84" s="45" t="n">
        <v>2</v>
      </c>
      <c r="F84" s="46" t="n">
        <v>22.97</v>
      </c>
      <c r="G84" s="45" t="n">
        <f aca="false">ROUND((I84/E84),2)</f>
        <v>28.6</v>
      </c>
      <c r="H84" s="46" t="n">
        <v>45.94</v>
      </c>
      <c r="I84" s="45" t="n">
        <f aca="false">ROUND((O84*(H84/N84)),2)</f>
        <v>57.2</v>
      </c>
      <c r="J84" s="46" t="n">
        <v>64.68</v>
      </c>
      <c r="K84" s="45" t="n">
        <f aca="false">ROUND((M84/E84),2)</f>
        <v>80.53</v>
      </c>
      <c r="L84" s="46" t="n">
        <v>129.36</v>
      </c>
      <c r="M84" s="45" t="n">
        <f aca="false">ROUND((O84*(L84/N84)),2)</f>
        <v>161.05</v>
      </c>
      <c r="N84" s="46" t="n">
        <v>175.3</v>
      </c>
      <c r="O84" s="45" t="n">
        <f aca="false">ROUND((Q84/(1+$G$4)),2)</f>
        <v>218.25</v>
      </c>
      <c r="P84" s="46" t="n">
        <v>218.25</v>
      </c>
      <c r="Q84" s="45" t="n">
        <f aca="false">ROUND((P84*(1-E$8)),2)</f>
        <v>218.25</v>
      </c>
    </row>
    <row r="85" s="6" customFormat="true" ht="26.25" hidden="false" customHeight="false" outlineLevel="0" collapsed="false">
      <c r="A85" s="57" t="s">
        <v>215</v>
      </c>
      <c r="B85" s="56" t="s">
        <v>216</v>
      </c>
      <c r="C85" s="43" t="s">
        <v>217</v>
      </c>
      <c r="D85" s="44" t="s">
        <v>48</v>
      </c>
      <c r="E85" s="45" t="n">
        <v>1</v>
      </c>
      <c r="F85" s="46" t="n">
        <v>16.18</v>
      </c>
      <c r="G85" s="45" t="n">
        <f aca="false">ROUND((I85/E85),2)</f>
        <v>20.14</v>
      </c>
      <c r="H85" s="46" t="n">
        <v>16.18</v>
      </c>
      <c r="I85" s="45" t="n">
        <f aca="false">ROUND((O85*(H85/N85)),2)</f>
        <v>20.14</v>
      </c>
      <c r="J85" s="46" t="n">
        <v>104.3</v>
      </c>
      <c r="K85" s="45" t="n">
        <f aca="false">ROUND((M85/E85),2)</f>
        <v>129.86</v>
      </c>
      <c r="L85" s="46" t="n">
        <v>104.3</v>
      </c>
      <c r="M85" s="45" t="n">
        <f aca="false">ROUND((O85*(L85/N85)),2)</f>
        <v>129.86</v>
      </c>
      <c r="N85" s="46" t="n">
        <v>120.48</v>
      </c>
      <c r="O85" s="45" t="n">
        <f aca="false">ROUND((Q85/(1+$G$4)),2)</f>
        <v>150</v>
      </c>
      <c r="P85" s="46" t="n">
        <v>150</v>
      </c>
      <c r="Q85" s="45" t="n">
        <f aca="false">ROUND((P85*(1-E$8)),2)</f>
        <v>150</v>
      </c>
    </row>
    <row r="86" s="6" customFormat="true" ht="26.25" hidden="false" customHeight="false" outlineLevel="0" collapsed="false">
      <c r="A86" s="57" t="s">
        <v>218</v>
      </c>
      <c r="B86" s="56" t="s">
        <v>216</v>
      </c>
      <c r="C86" s="43" t="s">
        <v>219</v>
      </c>
      <c r="D86" s="44" t="s">
        <v>48</v>
      </c>
      <c r="E86" s="45" t="n">
        <v>4</v>
      </c>
      <c r="F86" s="46" t="n">
        <v>16.18</v>
      </c>
      <c r="G86" s="45" t="n">
        <f aca="false">ROUND((I86/E86),2)</f>
        <v>20.15</v>
      </c>
      <c r="H86" s="46" t="n">
        <v>64.72</v>
      </c>
      <c r="I86" s="45" t="n">
        <f aca="false">ROUND((O86*(H86/N86)),2)</f>
        <v>80.58</v>
      </c>
      <c r="J86" s="46" t="n">
        <v>104.3</v>
      </c>
      <c r="K86" s="45" t="n">
        <f aca="false">ROUND((M86/E86),2)</f>
        <v>129.86</v>
      </c>
      <c r="L86" s="46" t="n">
        <v>417.2</v>
      </c>
      <c r="M86" s="45" t="n">
        <f aca="false">ROUND((O86*(L86/N86)),2)</f>
        <v>519.42</v>
      </c>
      <c r="N86" s="46" t="n">
        <v>481.92</v>
      </c>
      <c r="O86" s="45" t="n">
        <f aca="false">ROUND((Q86/(1+$G$4)),2)</f>
        <v>600</v>
      </c>
      <c r="P86" s="46" t="n">
        <v>600</v>
      </c>
      <c r="Q86" s="45" t="n">
        <f aca="false">ROUND((P86*(1-E$8)),2)</f>
        <v>600</v>
      </c>
    </row>
    <row r="87" s="6" customFormat="true" ht="26.25" hidden="false" customHeight="false" outlineLevel="0" collapsed="false">
      <c r="A87" s="57" t="s">
        <v>220</v>
      </c>
      <c r="B87" s="56" t="s">
        <v>221</v>
      </c>
      <c r="C87" s="43" t="s">
        <v>222</v>
      </c>
      <c r="D87" s="44" t="s">
        <v>48</v>
      </c>
      <c r="E87" s="45" t="n">
        <v>1</v>
      </c>
      <c r="F87" s="46" t="n">
        <v>16.18</v>
      </c>
      <c r="G87" s="45" t="n">
        <f aca="false">ROUND((I87/E87),2)</f>
        <v>20.14</v>
      </c>
      <c r="H87" s="46" t="n">
        <v>16.18</v>
      </c>
      <c r="I87" s="45" t="n">
        <f aca="false">ROUND((O87*(H87/N87)),2)</f>
        <v>20.14</v>
      </c>
      <c r="J87" s="46" t="n">
        <v>510.74</v>
      </c>
      <c r="K87" s="45" t="n">
        <f aca="false">ROUND((M87/E87),2)</f>
        <v>635.88</v>
      </c>
      <c r="L87" s="46" t="n">
        <v>510.74</v>
      </c>
      <c r="M87" s="45" t="n">
        <f aca="false">ROUND((O87*(L87/N87)),2)</f>
        <v>635.88</v>
      </c>
      <c r="N87" s="46" t="n">
        <v>526.92</v>
      </c>
      <c r="O87" s="45" t="n">
        <f aca="false">ROUND((Q87/(1+$G$4)),2)</f>
        <v>656.02</v>
      </c>
      <c r="P87" s="46" t="n">
        <v>656.02</v>
      </c>
      <c r="Q87" s="45" t="n">
        <f aca="false">ROUND((P87*(1-E$8)),2)</f>
        <v>656.02</v>
      </c>
    </row>
    <row r="88" s="6" customFormat="true" ht="26.25" hidden="false" customHeight="false" outlineLevel="0" collapsed="false">
      <c r="A88" s="57" t="s">
        <v>223</v>
      </c>
      <c r="B88" s="56" t="s">
        <v>224</v>
      </c>
      <c r="C88" s="43" t="s">
        <v>225</v>
      </c>
      <c r="D88" s="44" t="s">
        <v>48</v>
      </c>
      <c r="E88" s="45" t="n">
        <v>1</v>
      </c>
      <c r="F88" s="46" t="n">
        <v>153.96</v>
      </c>
      <c r="G88" s="45" t="n">
        <f aca="false">ROUND((I88/E88),2)</f>
        <v>191.68</v>
      </c>
      <c r="H88" s="46" t="n">
        <v>153.96</v>
      </c>
      <c r="I88" s="45" t="n">
        <f aca="false">ROUND((O88*(H88/N88)),2)</f>
        <v>191.68</v>
      </c>
      <c r="J88" s="46" t="n">
        <v>139.02</v>
      </c>
      <c r="K88" s="45" t="n">
        <f aca="false">ROUND((M88/E88),2)</f>
        <v>173.08</v>
      </c>
      <c r="L88" s="46" t="n">
        <v>139.02</v>
      </c>
      <c r="M88" s="45" t="n">
        <f aca="false">ROUND((O88*(L88/N88)),2)</f>
        <v>173.08</v>
      </c>
      <c r="N88" s="46" t="n">
        <v>292.98</v>
      </c>
      <c r="O88" s="45" t="n">
        <f aca="false">ROUND((Q88/(1+$G$4)),2)</f>
        <v>364.76</v>
      </c>
      <c r="P88" s="46" t="n">
        <v>364.76</v>
      </c>
      <c r="Q88" s="45" t="n">
        <f aca="false">ROUND((P88*(1-E$8)),2)</f>
        <v>364.76</v>
      </c>
    </row>
    <row r="89" s="6" customFormat="true" ht="26.25" hidden="false" customHeight="false" outlineLevel="0" collapsed="false">
      <c r="A89" s="57" t="s">
        <v>226</v>
      </c>
      <c r="B89" s="56" t="s">
        <v>227</v>
      </c>
      <c r="C89" s="43" t="s">
        <v>228</v>
      </c>
      <c r="D89" s="44" t="s">
        <v>48</v>
      </c>
      <c r="E89" s="45" t="n">
        <v>3</v>
      </c>
      <c r="F89" s="46" t="n">
        <v>133.73</v>
      </c>
      <c r="G89" s="45" t="n">
        <f aca="false">ROUND((I89/E89),2)</f>
        <v>166.5</v>
      </c>
      <c r="H89" s="46" t="n">
        <v>401.19</v>
      </c>
      <c r="I89" s="45" t="n">
        <f aca="false">ROUND((O89*(H89/N89)),2)</f>
        <v>499.49</v>
      </c>
      <c r="J89" s="46" t="n">
        <v>114.41</v>
      </c>
      <c r="K89" s="45" t="n">
        <f aca="false">ROUND((M89/E89),2)</f>
        <v>142.44</v>
      </c>
      <c r="L89" s="46" t="n">
        <v>343.23</v>
      </c>
      <c r="M89" s="45" t="n">
        <f aca="false">ROUND((O89*(L89/N89)),2)</f>
        <v>427.32</v>
      </c>
      <c r="N89" s="46" t="n">
        <v>744.42</v>
      </c>
      <c r="O89" s="45" t="n">
        <f aca="false">ROUND((Q89/(1+$G$4)),2)</f>
        <v>926.81</v>
      </c>
      <c r="P89" s="46" t="n">
        <v>926.81</v>
      </c>
      <c r="Q89" s="45" t="n">
        <f aca="false">ROUND((P89*(1-E$8)),2)</f>
        <v>926.81</v>
      </c>
    </row>
    <row r="90" s="6" customFormat="true" ht="26.25" hidden="false" customHeight="false" outlineLevel="0" collapsed="false">
      <c r="A90" s="57" t="s">
        <v>229</v>
      </c>
      <c r="B90" s="56" t="s">
        <v>227</v>
      </c>
      <c r="C90" s="43" t="s">
        <v>230</v>
      </c>
      <c r="D90" s="44" t="s">
        <v>48</v>
      </c>
      <c r="E90" s="45" t="n">
        <v>1</v>
      </c>
      <c r="F90" s="46" t="n">
        <v>133.73</v>
      </c>
      <c r="G90" s="45" t="n">
        <f aca="false">ROUND((I90/E90),2)</f>
        <v>166.49</v>
      </c>
      <c r="H90" s="46" t="n">
        <v>133.73</v>
      </c>
      <c r="I90" s="45" t="n">
        <f aca="false">ROUND((O90*(H90/N90)),2)</f>
        <v>166.49</v>
      </c>
      <c r="J90" s="46" t="n">
        <v>114.41</v>
      </c>
      <c r="K90" s="45" t="n">
        <f aca="false">ROUND((M90/E90),2)</f>
        <v>142.44</v>
      </c>
      <c r="L90" s="46" t="n">
        <v>114.41</v>
      </c>
      <c r="M90" s="45" t="n">
        <f aca="false">ROUND((O90*(L90/N90)),2)</f>
        <v>142.44</v>
      </c>
      <c r="N90" s="46" t="n">
        <v>248.14</v>
      </c>
      <c r="O90" s="45" t="n">
        <f aca="false">ROUND((Q90/(1+$G$4)),2)</f>
        <v>308.93</v>
      </c>
      <c r="P90" s="46" t="n">
        <v>308.93</v>
      </c>
      <c r="Q90" s="45" t="n">
        <f aca="false">ROUND((P90*(1-E$8)),2)</f>
        <v>308.93</v>
      </c>
    </row>
    <row r="91" s="6" customFormat="true" ht="50.6" hidden="false" customHeight="false" outlineLevel="0" collapsed="false">
      <c r="A91" s="57" t="s">
        <v>231</v>
      </c>
      <c r="B91" s="56" t="s">
        <v>232</v>
      </c>
      <c r="C91" s="43" t="s">
        <v>233</v>
      </c>
      <c r="D91" s="44" t="s">
        <v>56</v>
      </c>
      <c r="E91" s="45" t="n">
        <v>4</v>
      </c>
      <c r="F91" s="46" t="n">
        <v>18.9</v>
      </c>
      <c r="G91" s="45" t="n">
        <f aca="false">ROUND((I91/E91),2)</f>
        <v>23.53</v>
      </c>
      <c r="H91" s="46" t="n">
        <v>75.6</v>
      </c>
      <c r="I91" s="45" t="n">
        <f aca="false">ROUND((O91*(H91/N91)),2)</f>
        <v>94.12</v>
      </c>
      <c r="J91" s="46" t="n">
        <v>64.39</v>
      </c>
      <c r="K91" s="45" t="n">
        <f aca="false">ROUND((M91/E91),2)</f>
        <v>80.17</v>
      </c>
      <c r="L91" s="46" t="n">
        <v>257.56</v>
      </c>
      <c r="M91" s="45" t="n">
        <f aca="false">ROUND((O91*(L91/N91)),2)</f>
        <v>320.67</v>
      </c>
      <c r="N91" s="46" t="n">
        <v>333.16</v>
      </c>
      <c r="O91" s="45" t="n">
        <f aca="false">ROUND((Q91/(1+$G$4)),2)</f>
        <v>414.79</v>
      </c>
      <c r="P91" s="46" t="n">
        <v>414.79</v>
      </c>
      <c r="Q91" s="45" t="n">
        <f aca="false">ROUND((P91*(1-E$8)),2)</f>
        <v>414.79</v>
      </c>
    </row>
    <row r="92" s="6" customFormat="true" ht="38.4" hidden="false" customHeight="false" outlineLevel="0" collapsed="false">
      <c r="A92" s="57" t="s">
        <v>234</v>
      </c>
      <c r="B92" s="56" t="s">
        <v>235</v>
      </c>
      <c r="C92" s="43" t="s">
        <v>236</v>
      </c>
      <c r="D92" s="44" t="s">
        <v>48</v>
      </c>
      <c r="E92" s="45" t="n">
        <v>1</v>
      </c>
      <c r="F92" s="46" t="n">
        <v>242.76</v>
      </c>
      <c r="G92" s="45" t="n">
        <f aca="false">ROUND((I92/E92),2)</f>
        <v>302.24</v>
      </c>
      <c r="H92" s="46" t="n">
        <v>242.76</v>
      </c>
      <c r="I92" s="45" t="n">
        <f aca="false">ROUND((O92*(H92/N92)),2)</f>
        <v>302.24</v>
      </c>
      <c r="J92" s="46" t="n">
        <v>1013.68</v>
      </c>
      <c r="K92" s="45" t="n">
        <f aca="false">ROUND((M92/E92),2)</f>
        <v>1262.05</v>
      </c>
      <c r="L92" s="46" t="n">
        <v>1013.68</v>
      </c>
      <c r="M92" s="45" t="n">
        <f aca="false">ROUND((O92*(L92/N92)),2)</f>
        <v>1262.05</v>
      </c>
      <c r="N92" s="46" t="n">
        <v>1256.44</v>
      </c>
      <c r="O92" s="45" t="n">
        <f aca="false">ROUND((Q92/(1+$G$4)),2)</f>
        <v>1564.29</v>
      </c>
      <c r="P92" s="46" t="n">
        <v>1564.29</v>
      </c>
      <c r="Q92" s="45" t="n">
        <f aca="false">ROUND((P92*(1-E$8)),2)</f>
        <v>1564.29</v>
      </c>
    </row>
    <row r="93" s="6" customFormat="true" ht="38.4" hidden="false" customHeight="false" outlineLevel="0" collapsed="false">
      <c r="A93" s="57" t="s">
        <v>237</v>
      </c>
      <c r="B93" s="56" t="s">
        <v>238</v>
      </c>
      <c r="C93" s="43" t="s">
        <v>239</v>
      </c>
      <c r="D93" s="44" t="s">
        <v>48</v>
      </c>
      <c r="E93" s="45" t="n">
        <v>1</v>
      </c>
      <c r="F93" s="46" t="n">
        <v>161.84</v>
      </c>
      <c r="G93" s="45" t="n">
        <f aca="false">ROUND((I93/E93),2)</f>
        <v>201.49</v>
      </c>
      <c r="H93" s="46" t="n">
        <v>161.84</v>
      </c>
      <c r="I93" s="45" t="n">
        <f aca="false">ROUND((O93*(H93/N93)),2)</f>
        <v>201.49</v>
      </c>
      <c r="J93" s="46" t="n">
        <v>684.73</v>
      </c>
      <c r="K93" s="45" t="n">
        <f aca="false">ROUND((M93/E93),2)</f>
        <v>852.5</v>
      </c>
      <c r="L93" s="46" t="n">
        <v>684.73</v>
      </c>
      <c r="M93" s="45" t="n">
        <f aca="false">ROUND((O93*(L93/N93)),2)</f>
        <v>852.5</v>
      </c>
      <c r="N93" s="46" t="n">
        <v>846.57</v>
      </c>
      <c r="O93" s="45" t="n">
        <f aca="false">ROUND((Q93/(1+$G$4)),2)</f>
        <v>1053.99</v>
      </c>
      <c r="P93" s="46" t="n">
        <v>1053.99</v>
      </c>
      <c r="Q93" s="45" t="n">
        <f aca="false">ROUND((P93*(1-E$8)),2)</f>
        <v>1053.99</v>
      </c>
    </row>
    <row r="94" s="6" customFormat="true" ht="38.4" hidden="false" customHeight="false" outlineLevel="0" collapsed="false">
      <c r="A94" s="57" t="s">
        <v>240</v>
      </c>
      <c r="B94" s="56" t="s">
        <v>241</v>
      </c>
      <c r="C94" s="43" t="s">
        <v>242</v>
      </c>
      <c r="D94" s="44" t="s">
        <v>48</v>
      </c>
      <c r="E94" s="45" t="n">
        <v>1</v>
      </c>
      <c r="F94" s="46" t="n">
        <v>121.38</v>
      </c>
      <c r="G94" s="45" t="n">
        <f aca="false">ROUND((I94/E94),2)</f>
        <v>151.12</v>
      </c>
      <c r="H94" s="46" t="n">
        <v>121.38</v>
      </c>
      <c r="I94" s="45" t="n">
        <f aca="false">ROUND((O94*(H94/N94)),2)</f>
        <v>151.12</v>
      </c>
      <c r="J94" s="46" t="n">
        <v>405.18</v>
      </c>
      <c r="K94" s="45" t="n">
        <f aca="false">ROUND((M94/E94),2)</f>
        <v>504.45</v>
      </c>
      <c r="L94" s="46" t="n">
        <v>405.18</v>
      </c>
      <c r="M94" s="45" t="n">
        <f aca="false">ROUND((O94*(L94/N94)),2)</f>
        <v>504.45</v>
      </c>
      <c r="N94" s="46" t="n">
        <v>526.56</v>
      </c>
      <c r="O94" s="45" t="n">
        <f aca="false">ROUND((Q94/(1+$G$4)),2)</f>
        <v>655.57</v>
      </c>
      <c r="P94" s="46" t="n">
        <v>655.57</v>
      </c>
      <c r="Q94" s="45" t="n">
        <f aca="false">ROUND((P94*(1-E$8)),2)</f>
        <v>655.57</v>
      </c>
    </row>
    <row r="95" s="6" customFormat="true" ht="38.4" hidden="false" customHeight="false" outlineLevel="0" collapsed="false">
      <c r="A95" s="57" t="s">
        <v>243</v>
      </c>
      <c r="B95" s="56" t="s">
        <v>244</v>
      </c>
      <c r="C95" s="43" t="s">
        <v>245</v>
      </c>
      <c r="D95" s="44" t="s">
        <v>48</v>
      </c>
      <c r="E95" s="45" t="n">
        <v>1</v>
      </c>
      <c r="F95" s="46" t="n">
        <v>80.92</v>
      </c>
      <c r="G95" s="45" t="n">
        <f aca="false">ROUND((I95/E95),2)</f>
        <v>100.75</v>
      </c>
      <c r="H95" s="46" t="n">
        <v>80.92</v>
      </c>
      <c r="I95" s="45" t="n">
        <f aca="false">ROUND((O95*(H95/N95)),2)</f>
        <v>100.75</v>
      </c>
      <c r="J95" s="46" t="n">
        <v>253.23</v>
      </c>
      <c r="K95" s="45" t="n">
        <f aca="false">ROUND((M95/E95),2)</f>
        <v>315.27</v>
      </c>
      <c r="L95" s="46" t="n">
        <v>253.23</v>
      </c>
      <c r="M95" s="45" t="n">
        <f aca="false">ROUND((O95*(L95/N95)),2)</f>
        <v>315.27</v>
      </c>
      <c r="N95" s="46" t="n">
        <v>334.15</v>
      </c>
      <c r="O95" s="45" t="n">
        <f aca="false">ROUND((Q95/(1+$G$4)),2)</f>
        <v>416.02</v>
      </c>
      <c r="P95" s="46" t="n">
        <v>416.02</v>
      </c>
      <c r="Q95" s="45" t="n">
        <f aca="false">ROUND((P95*(1-E$8)),2)</f>
        <v>416.02</v>
      </c>
    </row>
    <row r="96" s="6" customFormat="true" ht="38.4" hidden="false" customHeight="false" outlineLevel="0" collapsed="false">
      <c r="A96" s="57" t="s">
        <v>246</v>
      </c>
      <c r="B96" s="56" t="s">
        <v>247</v>
      </c>
      <c r="C96" s="43" t="s">
        <v>248</v>
      </c>
      <c r="D96" s="44" t="s">
        <v>48</v>
      </c>
      <c r="E96" s="45" t="n">
        <v>1</v>
      </c>
      <c r="F96" s="46" t="n">
        <v>40.46</v>
      </c>
      <c r="G96" s="45" t="n">
        <f aca="false">ROUND((I96/E96),2)</f>
        <v>50.37</v>
      </c>
      <c r="H96" s="46" t="n">
        <v>40.46</v>
      </c>
      <c r="I96" s="45" t="n">
        <f aca="false">ROUND((O96*(H96/N96)),2)</f>
        <v>50.37</v>
      </c>
      <c r="J96" s="46" t="n">
        <v>42.04</v>
      </c>
      <c r="K96" s="45" t="n">
        <f aca="false">ROUND((M96/E96),2)</f>
        <v>52.34</v>
      </c>
      <c r="L96" s="46" t="n">
        <v>42.04</v>
      </c>
      <c r="M96" s="45" t="n">
        <f aca="false">ROUND((O96*(L96/N96)),2)</f>
        <v>52.34</v>
      </c>
      <c r="N96" s="46" t="n">
        <v>82.5</v>
      </c>
      <c r="O96" s="45" t="n">
        <f aca="false">ROUND((Q96/(1+$G$4)),2)</f>
        <v>102.71</v>
      </c>
      <c r="P96" s="46" t="n">
        <v>102.71</v>
      </c>
      <c r="Q96" s="45" t="n">
        <f aca="false">ROUND((P96*(1-E$8)),2)</f>
        <v>102.71</v>
      </c>
    </row>
    <row r="97" s="6" customFormat="true" ht="26.25" hidden="false" customHeight="false" outlineLevel="0" collapsed="false">
      <c r="A97" s="57" t="s">
        <v>249</v>
      </c>
      <c r="B97" s="56" t="s">
        <v>250</v>
      </c>
      <c r="C97" s="43" t="s">
        <v>251</v>
      </c>
      <c r="D97" s="44" t="s">
        <v>252</v>
      </c>
      <c r="E97" s="45" t="n">
        <v>750</v>
      </c>
      <c r="F97" s="46" t="n">
        <v>8.29</v>
      </c>
      <c r="G97" s="45" t="n">
        <f aca="false">ROUND((I97/E97),2)</f>
        <v>10.32</v>
      </c>
      <c r="H97" s="46" t="n">
        <v>6217.5</v>
      </c>
      <c r="I97" s="45" t="n">
        <f aca="false">ROUND((O97*(H97/N97)),2)</f>
        <v>7740.92</v>
      </c>
      <c r="J97" s="46" t="n">
        <v>16.13</v>
      </c>
      <c r="K97" s="45" t="n">
        <f aca="false">ROUND((M97/E97),2)</f>
        <v>20.08</v>
      </c>
      <c r="L97" s="46" t="n">
        <v>12097.5</v>
      </c>
      <c r="M97" s="45" t="n">
        <f aca="false">ROUND((O97*(L97/N97)),2)</f>
        <v>15061.65</v>
      </c>
      <c r="N97" s="46" t="n">
        <v>18315</v>
      </c>
      <c r="O97" s="45" t="n">
        <f aca="false">ROUND((Q97/(1+$G$4)),2)</f>
        <v>22802.57</v>
      </c>
      <c r="P97" s="46" t="n">
        <v>22802.57</v>
      </c>
      <c r="Q97" s="45" t="n">
        <f aca="false">ROUND((P97*(1-E$8)),2)</f>
        <v>22802.57</v>
      </c>
    </row>
    <row r="98" s="6" customFormat="true" ht="26.25" hidden="false" customHeight="false" outlineLevel="0" collapsed="false">
      <c r="A98" s="57" t="s">
        <v>253</v>
      </c>
      <c r="B98" s="56" t="s">
        <v>254</v>
      </c>
      <c r="C98" s="43" t="s">
        <v>255</v>
      </c>
      <c r="D98" s="44" t="s">
        <v>252</v>
      </c>
      <c r="E98" s="45" t="n">
        <v>190</v>
      </c>
      <c r="F98" s="46" t="n">
        <v>16.59</v>
      </c>
      <c r="G98" s="45" t="n">
        <f aca="false">ROUND((I98/E98),2)</f>
        <v>20.65</v>
      </c>
      <c r="H98" s="46" t="n">
        <v>3152.1</v>
      </c>
      <c r="I98" s="45" t="n">
        <f aca="false">ROUND((O98*(H98/N98)),2)</f>
        <v>3924.43</v>
      </c>
      <c r="J98" s="46" t="n">
        <v>22.02</v>
      </c>
      <c r="K98" s="45" t="n">
        <f aca="false">ROUND((M98/E98),2)</f>
        <v>27.42</v>
      </c>
      <c r="L98" s="46" t="n">
        <v>4183.8</v>
      </c>
      <c r="M98" s="45" t="n">
        <f aca="false">ROUND((O98*(L98/N98)),2)</f>
        <v>5208.92</v>
      </c>
      <c r="N98" s="46" t="n">
        <v>7335.9</v>
      </c>
      <c r="O98" s="45" t="n">
        <f aca="false">ROUND((Q98/(1+$G$4)),2)</f>
        <v>9133.35</v>
      </c>
      <c r="P98" s="46" t="n">
        <v>9133.35</v>
      </c>
      <c r="Q98" s="45" t="n">
        <f aca="false">ROUND((P98*(1-E$8)),2)</f>
        <v>9133.35</v>
      </c>
    </row>
    <row r="99" s="6" customFormat="true" ht="26.25" hidden="false" customHeight="false" outlineLevel="0" collapsed="false">
      <c r="A99" s="57" t="s">
        <v>256</v>
      </c>
      <c r="B99" s="56" t="s">
        <v>257</v>
      </c>
      <c r="C99" s="43" t="s">
        <v>258</v>
      </c>
      <c r="D99" s="44" t="s">
        <v>252</v>
      </c>
      <c r="E99" s="45" t="n">
        <v>30</v>
      </c>
      <c r="F99" s="46" t="n">
        <v>16.59</v>
      </c>
      <c r="G99" s="45" t="n">
        <f aca="false">ROUND((I99/E99),2)</f>
        <v>20.66</v>
      </c>
      <c r="H99" s="46" t="n">
        <v>497.7</v>
      </c>
      <c r="I99" s="45" t="n">
        <f aca="false">ROUND((O99*(H99/N99)),2)</f>
        <v>619.65</v>
      </c>
      <c r="J99" s="46" t="n">
        <v>31.99</v>
      </c>
      <c r="K99" s="45" t="n">
        <f aca="false">ROUND((M99/E99),2)</f>
        <v>39.83</v>
      </c>
      <c r="L99" s="46" t="n">
        <v>959.7</v>
      </c>
      <c r="M99" s="45" t="n">
        <f aca="false">ROUND((O99*(L99/N99)),2)</f>
        <v>1194.84</v>
      </c>
      <c r="N99" s="46" t="n">
        <v>1457.4</v>
      </c>
      <c r="O99" s="45" t="n">
        <f aca="false">ROUND((Q99/(1+$G$4)),2)</f>
        <v>1814.49</v>
      </c>
      <c r="P99" s="46" t="n">
        <v>1814.49</v>
      </c>
      <c r="Q99" s="45" t="n">
        <f aca="false">ROUND((P99*(1-E$8)),2)</f>
        <v>1814.49</v>
      </c>
    </row>
    <row r="100" s="6" customFormat="true" ht="26.25" hidden="false" customHeight="false" outlineLevel="0" collapsed="false">
      <c r="A100" s="57" t="s">
        <v>259</v>
      </c>
      <c r="B100" s="56" t="s">
        <v>260</v>
      </c>
      <c r="C100" s="43" t="s">
        <v>261</v>
      </c>
      <c r="D100" s="44" t="s">
        <v>44</v>
      </c>
      <c r="E100" s="45" t="n">
        <v>650</v>
      </c>
      <c r="F100" s="46" t="n">
        <v>4.7</v>
      </c>
      <c r="G100" s="45" t="n">
        <f aca="false">ROUND((I100/E100),2)</f>
        <v>5.85</v>
      </c>
      <c r="H100" s="46" t="n">
        <v>3055</v>
      </c>
      <c r="I100" s="45" t="n">
        <f aca="false">ROUND((O100*(H100/N100)),2)</f>
        <v>3803.54</v>
      </c>
      <c r="J100" s="46" t="n">
        <v>3.39</v>
      </c>
      <c r="K100" s="45" t="n">
        <f aca="false">ROUND((M100/E100),2)</f>
        <v>4.22</v>
      </c>
      <c r="L100" s="46" t="n">
        <v>2203.5</v>
      </c>
      <c r="M100" s="45" t="n">
        <f aca="false">ROUND((O100*(L100/N100)),2)</f>
        <v>2743.4</v>
      </c>
      <c r="N100" s="46" t="n">
        <v>5258.5</v>
      </c>
      <c r="O100" s="45" t="n">
        <f aca="false">ROUND((Q100/(1+$G$4)),2)</f>
        <v>6546.94</v>
      </c>
      <c r="P100" s="46" t="n">
        <v>6546.94</v>
      </c>
      <c r="Q100" s="45" t="n">
        <f aca="false">ROUND((P100*(1-E$8)),2)</f>
        <v>6546.94</v>
      </c>
    </row>
    <row r="101" s="6" customFormat="true" ht="14.05" hidden="false" customHeight="false" outlineLevel="0" collapsed="false">
      <c r="A101" s="57" t="s">
        <v>262</v>
      </c>
      <c r="B101" s="56" t="s">
        <v>263</v>
      </c>
      <c r="C101" s="43" t="s">
        <v>264</v>
      </c>
      <c r="D101" s="44" t="s">
        <v>48</v>
      </c>
      <c r="E101" s="45" t="n">
        <v>183</v>
      </c>
      <c r="F101" s="46" t="n">
        <v>11.68</v>
      </c>
      <c r="G101" s="45" t="n">
        <f aca="false">ROUND((I101/E101),2)</f>
        <v>14.54</v>
      </c>
      <c r="H101" s="46" t="n">
        <v>2137.44</v>
      </c>
      <c r="I101" s="45" t="n">
        <f aca="false">ROUND((O101*(H101/N101)),2)</f>
        <v>2661.16</v>
      </c>
      <c r="J101" s="46" t="n">
        <v>8.61</v>
      </c>
      <c r="K101" s="45" t="n">
        <f aca="false">ROUND((M101/E101),2)</f>
        <v>10.72</v>
      </c>
      <c r="L101" s="46" t="n">
        <v>1575.63</v>
      </c>
      <c r="M101" s="45" t="n">
        <f aca="false">ROUND((O101*(L101/N101)),2)</f>
        <v>1961.69</v>
      </c>
      <c r="N101" s="46" t="n">
        <v>3713.07</v>
      </c>
      <c r="O101" s="45" t="n">
        <f aca="false">ROUND((Q101/(1+$G$4)),2)</f>
        <v>4622.85</v>
      </c>
      <c r="P101" s="46" t="n">
        <v>4622.85</v>
      </c>
      <c r="Q101" s="45" t="n">
        <f aca="false">ROUND((P101*(1-E$8)),2)</f>
        <v>4622.85</v>
      </c>
    </row>
    <row r="102" s="6" customFormat="true" ht="14.05" hidden="false" customHeight="false" outlineLevel="0" collapsed="false">
      <c r="A102" s="57" t="s">
        <v>265</v>
      </c>
      <c r="B102" s="56" t="s">
        <v>263</v>
      </c>
      <c r="C102" s="43" t="s">
        <v>266</v>
      </c>
      <c r="D102" s="44" t="s">
        <v>48</v>
      </c>
      <c r="E102" s="45" t="n">
        <v>6</v>
      </c>
      <c r="F102" s="46" t="n">
        <v>11.68</v>
      </c>
      <c r="G102" s="45" t="n">
        <f aca="false">ROUND((I102/E102),2)</f>
        <v>14.54</v>
      </c>
      <c r="H102" s="46" t="n">
        <v>70.08</v>
      </c>
      <c r="I102" s="45" t="n">
        <f aca="false">ROUND((O102*(H102/N102)),2)</f>
        <v>87.25</v>
      </c>
      <c r="J102" s="46" t="n">
        <v>8.61</v>
      </c>
      <c r="K102" s="45" t="n">
        <f aca="false">ROUND((M102/E102),2)</f>
        <v>10.72</v>
      </c>
      <c r="L102" s="46" t="n">
        <v>51.66</v>
      </c>
      <c r="M102" s="45" t="n">
        <f aca="false">ROUND((O102*(L102/N102)),2)</f>
        <v>64.31</v>
      </c>
      <c r="N102" s="46" t="n">
        <v>121.74</v>
      </c>
      <c r="O102" s="45" t="n">
        <f aca="false">ROUND((Q102/(1+$G$4)),2)</f>
        <v>151.56</v>
      </c>
      <c r="P102" s="46" t="n">
        <v>151.56</v>
      </c>
      <c r="Q102" s="45" t="n">
        <f aca="false">ROUND((P102*(1-E$8)),2)</f>
        <v>151.56</v>
      </c>
    </row>
    <row r="103" s="6" customFormat="true" ht="14.05" hidden="false" customHeight="false" outlineLevel="0" collapsed="false">
      <c r="A103" s="57" t="s">
        <v>267</v>
      </c>
      <c r="B103" s="56" t="s">
        <v>263</v>
      </c>
      <c r="C103" s="43" t="s">
        <v>268</v>
      </c>
      <c r="D103" s="44" t="s">
        <v>48</v>
      </c>
      <c r="E103" s="45" t="n">
        <v>217</v>
      </c>
      <c r="F103" s="46" t="n">
        <v>11.68</v>
      </c>
      <c r="G103" s="45" t="n">
        <f aca="false">ROUND((I103/E103),2)</f>
        <v>14.54</v>
      </c>
      <c r="H103" s="46" t="n">
        <v>2534.56</v>
      </c>
      <c r="I103" s="45" t="n">
        <f aca="false">ROUND((O103*(H103/N103)),2)</f>
        <v>3155.58</v>
      </c>
      <c r="J103" s="46" t="n">
        <v>8.61</v>
      </c>
      <c r="K103" s="45" t="n">
        <f aca="false">ROUND((M103/E103),2)</f>
        <v>10.72</v>
      </c>
      <c r="L103" s="46" t="n">
        <v>1868.37</v>
      </c>
      <c r="M103" s="45" t="n">
        <f aca="false">ROUND((O103*(L103/N103)),2)</f>
        <v>2326.16</v>
      </c>
      <c r="N103" s="46" t="n">
        <v>4402.93</v>
      </c>
      <c r="O103" s="45" t="n">
        <f aca="false">ROUND((Q103/(1+$G$4)),2)</f>
        <v>5481.74</v>
      </c>
      <c r="P103" s="46" t="n">
        <v>5481.74</v>
      </c>
      <c r="Q103" s="45" t="n">
        <f aca="false">ROUND((P103*(1-E$8)),2)</f>
        <v>5481.74</v>
      </c>
    </row>
    <row r="104" s="6" customFormat="true" ht="14.05" hidden="false" customHeight="false" outlineLevel="0" collapsed="false">
      <c r="A104" s="57" t="s">
        <v>269</v>
      </c>
      <c r="B104" s="56" t="s">
        <v>270</v>
      </c>
      <c r="C104" s="43" t="s">
        <v>271</v>
      </c>
      <c r="D104" s="44" t="s">
        <v>48</v>
      </c>
      <c r="E104" s="45" t="n">
        <v>29</v>
      </c>
      <c r="F104" s="46" t="n">
        <v>14.25</v>
      </c>
      <c r="G104" s="45" t="n">
        <f aca="false">ROUND((I104/E104),2)</f>
        <v>17.74</v>
      </c>
      <c r="H104" s="46" t="n">
        <v>413.25</v>
      </c>
      <c r="I104" s="45" t="n">
        <f aca="false">ROUND((O104*(H104/N104)),2)</f>
        <v>514.5</v>
      </c>
      <c r="J104" s="46" t="n">
        <v>9.62</v>
      </c>
      <c r="K104" s="45" t="n">
        <f aca="false">ROUND((M104/E104),2)</f>
        <v>11.98</v>
      </c>
      <c r="L104" s="46" t="n">
        <v>278.98</v>
      </c>
      <c r="M104" s="45" t="n">
        <f aca="false">ROUND((O104*(L104/N104)),2)</f>
        <v>347.34</v>
      </c>
      <c r="N104" s="46" t="n">
        <v>692.23</v>
      </c>
      <c r="O104" s="45" t="n">
        <f aca="false">ROUND((Q104/(1+$G$4)),2)</f>
        <v>861.84</v>
      </c>
      <c r="P104" s="46" t="n">
        <v>861.84</v>
      </c>
      <c r="Q104" s="45" t="n">
        <f aca="false">ROUND((P104*(1-E$8)),2)</f>
        <v>861.84</v>
      </c>
    </row>
    <row r="105" s="6" customFormat="true" ht="14.05" hidden="false" customHeight="false" outlineLevel="0" collapsed="false">
      <c r="A105" s="57" t="s">
        <v>272</v>
      </c>
      <c r="B105" s="56" t="s">
        <v>270</v>
      </c>
      <c r="C105" s="43" t="s">
        <v>273</v>
      </c>
      <c r="D105" s="44" t="s">
        <v>48</v>
      </c>
      <c r="E105" s="45" t="n">
        <v>6</v>
      </c>
      <c r="F105" s="46" t="n">
        <v>14.25</v>
      </c>
      <c r="G105" s="45" t="n">
        <f aca="false">ROUND((I105/E105),2)</f>
        <v>17.74</v>
      </c>
      <c r="H105" s="46" t="n">
        <v>85.5</v>
      </c>
      <c r="I105" s="45" t="n">
        <f aca="false">ROUND((O105*(H105/N105)),2)</f>
        <v>106.45</v>
      </c>
      <c r="J105" s="46" t="n">
        <v>9.62</v>
      </c>
      <c r="K105" s="45" t="n">
        <f aca="false">ROUND((M105/E105),2)</f>
        <v>11.98</v>
      </c>
      <c r="L105" s="46" t="n">
        <v>57.72</v>
      </c>
      <c r="M105" s="45" t="n">
        <f aca="false">ROUND((O105*(L105/N105)),2)</f>
        <v>71.86</v>
      </c>
      <c r="N105" s="46" t="n">
        <v>143.22</v>
      </c>
      <c r="O105" s="45" t="n">
        <f aca="false">ROUND((Q105/(1+$G$4)),2)</f>
        <v>178.31</v>
      </c>
      <c r="P105" s="46" t="n">
        <v>178.31</v>
      </c>
      <c r="Q105" s="45" t="n">
        <f aca="false">ROUND((P105*(1-E$8)),2)</f>
        <v>178.31</v>
      </c>
    </row>
    <row r="106" s="6" customFormat="true" ht="14.05" hidden="false" customHeight="false" outlineLevel="0" collapsed="false">
      <c r="A106" s="57" t="s">
        <v>274</v>
      </c>
      <c r="B106" s="56" t="s">
        <v>275</v>
      </c>
      <c r="C106" s="43" t="s">
        <v>276</v>
      </c>
      <c r="D106" s="44" t="s">
        <v>48</v>
      </c>
      <c r="E106" s="45" t="n">
        <v>62</v>
      </c>
      <c r="F106" s="46" t="n">
        <v>5.77</v>
      </c>
      <c r="G106" s="45" t="n">
        <f aca="false">ROUND((I106/E106),2)</f>
        <v>7.18</v>
      </c>
      <c r="H106" s="46" t="n">
        <v>357.74</v>
      </c>
      <c r="I106" s="45" t="n">
        <f aca="false">ROUND((O106*(H106/N106)),2)</f>
        <v>445.39</v>
      </c>
      <c r="J106" s="46" t="n">
        <v>8.85</v>
      </c>
      <c r="K106" s="45" t="n">
        <f aca="false">ROUND((M106/E106),2)</f>
        <v>11.02</v>
      </c>
      <c r="L106" s="46" t="n">
        <v>548.7</v>
      </c>
      <c r="M106" s="45" t="n">
        <f aca="false">ROUND((O106*(L106/N106)),2)</f>
        <v>683.14</v>
      </c>
      <c r="N106" s="46" t="n">
        <v>906.44</v>
      </c>
      <c r="O106" s="45" t="n">
        <f aca="false">ROUND((Q106/(1+$G$4)),2)</f>
        <v>1128.53</v>
      </c>
      <c r="P106" s="46" t="n">
        <v>1128.53</v>
      </c>
      <c r="Q106" s="45" t="n">
        <f aca="false">ROUND((P106*(1-E$8)),2)</f>
        <v>1128.53</v>
      </c>
    </row>
    <row r="107" s="6" customFormat="true" ht="14.05" hidden="false" customHeight="false" outlineLevel="0" collapsed="false">
      <c r="A107" s="57" t="s">
        <v>277</v>
      </c>
      <c r="B107" s="56" t="s">
        <v>275</v>
      </c>
      <c r="C107" s="43" t="s">
        <v>278</v>
      </c>
      <c r="D107" s="44" t="s">
        <v>48</v>
      </c>
      <c r="E107" s="45" t="n">
        <v>12</v>
      </c>
      <c r="F107" s="46" t="n">
        <v>5.77</v>
      </c>
      <c r="G107" s="45" t="n">
        <f aca="false">ROUND((I107/E107),2)</f>
        <v>7.18</v>
      </c>
      <c r="H107" s="46" t="n">
        <v>69.24</v>
      </c>
      <c r="I107" s="45" t="n">
        <f aca="false">ROUND((O107*(H107/N107)),2)</f>
        <v>86.2</v>
      </c>
      <c r="J107" s="46" t="n">
        <v>8.85</v>
      </c>
      <c r="K107" s="45" t="n">
        <f aca="false">ROUND((M107/E107),2)</f>
        <v>11.02</v>
      </c>
      <c r="L107" s="46" t="n">
        <v>106.2</v>
      </c>
      <c r="M107" s="45" t="n">
        <f aca="false">ROUND((O107*(L107/N107)),2)</f>
        <v>132.22</v>
      </c>
      <c r="N107" s="46" t="n">
        <v>175.44</v>
      </c>
      <c r="O107" s="45" t="n">
        <f aca="false">ROUND((Q107/(1+$G$4)),2)</f>
        <v>218.42</v>
      </c>
      <c r="P107" s="46" t="n">
        <v>218.42</v>
      </c>
      <c r="Q107" s="45" t="n">
        <f aca="false">ROUND((P107*(1-E$8)),2)</f>
        <v>218.42</v>
      </c>
    </row>
    <row r="108" s="6" customFormat="true" ht="14.05" hidden="false" customHeight="false" outlineLevel="0" collapsed="false">
      <c r="A108" s="57" t="s">
        <v>279</v>
      </c>
      <c r="B108" s="56" t="s">
        <v>275</v>
      </c>
      <c r="C108" s="43" t="s">
        <v>280</v>
      </c>
      <c r="D108" s="44" t="s">
        <v>48</v>
      </c>
      <c r="E108" s="45" t="n">
        <v>25</v>
      </c>
      <c r="F108" s="46" t="n">
        <v>5.77</v>
      </c>
      <c r="G108" s="45" t="n">
        <f aca="false">ROUND((I108/E108),2)</f>
        <v>7.18</v>
      </c>
      <c r="H108" s="46" t="n">
        <v>144.25</v>
      </c>
      <c r="I108" s="45" t="n">
        <f aca="false">ROUND((O108*(H108/N108)),2)</f>
        <v>179.59</v>
      </c>
      <c r="J108" s="46" t="n">
        <v>8.85</v>
      </c>
      <c r="K108" s="45" t="n">
        <f aca="false">ROUND((M108/E108),2)</f>
        <v>11.02</v>
      </c>
      <c r="L108" s="46" t="n">
        <v>221.25</v>
      </c>
      <c r="M108" s="45" t="n">
        <f aca="false">ROUND((O108*(L108/N108)),2)</f>
        <v>275.46</v>
      </c>
      <c r="N108" s="46" t="n">
        <v>365.5</v>
      </c>
      <c r="O108" s="45" t="n">
        <f aca="false">ROUND((Q108/(1+$G$4)),2)</f>
        <v>455.05</v>
      </c>
      <c r="P108" s="46" t="n">
        <v>455.05</v>
      </c>
      <c r="Q108" s="45" t="n">
        <f aca="false">ROUND((P108*(1-E$8)),2)</f>
        <v>455.05</v>
      </c>
    </row>
    <row r="109" s="6" customFormat="true" ht="26.25" hidden="false" customHeight="false" outlineLevel="0" collapsed="false">
      <c r="A109" s="57" t="s">
        <v>281</v>
      </c>
      <c r="B109" s="56" t="s">
        <v>282</v>
      </c>
      <c r="C109" s="43" t="s">
        <v>283</v>
      </c>
      <c r="D109" s="44" t="s">
        <v>48</v>
      </c>
      <c r="E109" s="45" t="n">
        <v>346</v>
      </c>
      <c r="F109" s="46" t="n">
        <v>1.89</v>
      </c>
      <c r="G109" s="45" t="n">
        <f aca="false">ROUND((I109/E109),2)</f>
        <v>2.35</v>
      </c>
      <c r="H109" s="46" t="n">
        <v>653.94</v>
      </c>
      <c r="I109" s="45" t="n">
        <f aca="false">ROUND((O109*(H109/N109)),2)</f>
        <v>814.17</v>
      </c>
      <c r="J109" s="46" t="n">
        <v>1.51</v>
      </c>
      <c r="K109" s="45" t="n">
        <f aca="false">ROUND((M109/E109),2)</f>
        <v>1.88</v>
      </c>
      <c r="L109" s="46" t="n">
        <v>522.46</v>
      </c>
      <c r="M109" s="45" t="n">
        <f aca="false">ROUND((O109*(L109/N109)),2)</f>
        <v>650.47</v>
      </c>
      <c r="N109" s="46" t="n">
        <v>1176.4</v>
      </c>
      <c r="O109" s="45" t="n">
        <f aca="false">ROUND((Q109/(1+$G$4)),2)</f>
        <v>1464.64</v>
      </c>
      <c r="P109" s="46" t="n">
        <v>1464.64</v>
      </c>
      <c r="Q109" s="45" t="n">
        <f aca="false">ROUND((P109*(1-E$8)),2)</f>
        <v>1464.64</v>
      </c>
    </row>
    <row r="110" s="6" customFormat="true" ht="26.25" hidden="false" customHeight="false" outlineLevel="0" collapsed="false">
      <c r="A110" s="57" t="s">
        <v>284</v>
      </c>
      <c r="B110" s="56" t="s">
        <v>285</v>
      </c>
      <c r="C110" s="43" t="s">
        <v>286</v>
      </c>
      <c r="D110" s="44" t="s">
        <v>48</v>
      </c>
      <c r="E110" s="45" t="n">
        <v>44</v>
      </c>
      <c r="F110" s="46" t="n">
        <v>12.03</v>
      </c>
      <c r="G110" s="45" t="n">
        <f aca="false">ROUND((I110/E110),2)</f>
        <v>14.98</v>
      </c>
      <c r="H110" s="46" t="n">
        <v>529.32</v>
      </c>
      <c r="I110" s="45" t="n">
        <f aca="false">ROUND((O110*(H110/N110)),2)</f>
        <v>659.01</v>
      </c>
      <c r="J110" s="46" t="n">
        <v>11.99</v>
      </c>
      <c r="K110" s="45" t="n">
        <f aca="false">ROUND((M110/E110),2)</f>
        <v>14.93</v>
      </c>
      <c r="L110" s="46" t="n">
        <v>527.56</v>
      </c>
      <c r="M110" s="45" t="n">
        <f aca="false">ROUND((O110*(L110/N110)),2)</f>
        <v>656.82</v>
      </c>
      <c r="N110" s="46" t="n">
        <v>1056.88</v>
      </c>
      <c r="O110" s="45" t="n">
        <f aca="false">ROUND((Q110/(1+$G$4)),2)</f>
        <v>1315.83</v>
      </c>
      <c r="P110" s="46" t="n">
        <v>1315.83</v>
      </c>
      <c r="Q110" s="45" t="n">
        <f aca="false">ROUND((P110*(1-E$8)),2)</f>
        <v>1315.83</v>
      </c>
    </row>
    <row r="111" s="6" customFormat="true" ht="26.25" hidden="false" customHeight="false" outlineLevel="0" collapsed="false">
      <c r="A111" s="57" t="s">
        <v>287</v>
      </c>
      <c r="B111" s="56" t="s">
        <v>288</v>
      </c>
      <c r="C111" s="43" t="s">
        <v>289</v>
      </c>
      <c r="D111" s="44" t="s">
        <v>48</v>
      </c>
      <c r="E111" s="45" t="n">
        <v>3</v>
      </c>
      <c r="F111" s="46" t="n">
        <v>18.71</v>
      </c>
      <c r="G111" s="45" t="n">
        <f aca="false">ROUND((I111/E111),2)</f>
        <v>23.29</v>
      </c>
      <c r="H111" s="46" t="n">
        <v>56.13</v>
      </c>
      <c r="I111" s="45" t="n">
        <f aca="false">ROUND((O111*(H111/N111)),2)</f>
        <v>69.88</v>
      </c>
      <c r="J111" s="46" t="n">
        <v>19.22</v>
      </c>
      <c r="K111" s="45" t="n">
        <f aca="false">ROUND((M111/E111),2)</f>
        <v>23.93</v>
      </c>
      <c r="L111" s="46" t="n">
        <v>57.66</v>
      </c>
      <c r="M111" s="45" t="n">
        <f aca="false">ROUND((O111*(L111/N111)),2)</f>
        <v>71.79</v>
      </c>
      <c r="N111" s="46" t="n">
        <v>113.79</v>
      </c>
      <c r="O111" s="45" t="n">
        <f aca="false">ROUND((Q111/(1+$G$4)),2)</f>
        <v>141.67</v>
      </c>
      <c r="P111" s="46" t="n">
        <v>141.67</v>
      </c>
      <c r="Q111" s="45" t="n">
        <f aca="false">ROUND((P111*(1-E$8)),2)</f>
        <v>141.67</v>
      </c>
    </row>
    <row r="112" s="6" customFormat="true" ht="26.25" hidden="false" customHeight="false" outlineLevel="0" collapsed="false">
      <c r="A112" s="57" t="s">
        <v>290</v>
      </c>
      <c r="B112" s="56" t="s">
        <v>291</v>
      </c>
      <c r="C112" s="43" t="s">
        <v>292</v>
      </c>
      <c r="D112" s="44" t="s">
        <v>48</v>
      </c>
      <c r="E112" s="45" t="n">
        <v>2</v>
      </c>
      <c r="F112" s="46" t="n">
        <v>25.38</v>
      </c>
      <c r="G112" s="45" t="n">
        <f aca="false">ROUND((I112/E112),2)</f>
        <v>31.6</v>
      </c>
      <c r="H112" s="46" t="n">
        <v>50.76</v>
      </c>
      <c r="I112" s="45" t="n">
        <f aca="false">ROUND((O112*(H112/N112)),2)</f>
        <v>63.19</v>
      </c>
      <c r="J112" s="46" t="n">
        <v>23.96</v>
      </c>
      <c r="K112" s="45" t="n">
        <f aca="false">ROUND((M112/E112),2)</f>
        <v>29.83</v>
      </c>
      <c r="L112" s="46" t="n">
        <v>47.92</v>
      </c>
      <c r="M112" s="45" t="n">
        <f aca="false">ROUND((O112*(L112/N112)),2)</f>
        <v>59.66</v>
      </c>
      <c r="N112" s="46" t="n">
        <v>98.68</v>
      </c>
      <c r="O112" s="45" t="n">
        <f aca="false">ROUND((Q112/(1+$G$4)),2)</f>
        <v>122.85</v>
      </c>
      <c r="P112" s="46" t="n">
        <v>122.85</v>
      </c>
      <c r="Q112" s="45" t="n">
        <f aca="false">ROUND((P112*(1-E$8)),2)</f>
        <v>122.85</v>
      </c>
    </row>
    <row r="113" s="6" customFormat="true" ht="38.4" hidden="false" customHeight="false" outlineLevel="0" collapsed="false">
      <c r="A113" s="57" t="s">
        <v>293</v>
      </c>
      <c r="B113" s="56" t="s">
        <v>294</v>
      </c>
      <c r="C113" s="43" t="s">
        <v>295</v>
      </c>
      <c r="D113" s="44" t="s">
        <v>56</v>
      </c>
      <c r="E113" s="45" t="n">
        <v>73</v>
      </c>
      <c r="F113" s="46" t="n">
        <v>13.27</v>
      </c>
      <c r="G113" s="45" t="n">
        <f aca="false">ROUND((I113/E113),2)</f>
        <v>16.52</v>
      </c>
      <c r="H113" s="46" t="n">
        <v>968.71</v>
      </c>
      <c r="I113" s="45" t="n">
        <f aca="false">ROUND((O113*(H113/N113)),2)</f>
        <v>1206.06</v>
      </c>
      <c r="J113" s="46" t="n">
        <v>101.95</v>
      </c>
      <c r="K113" s="45" t="n">
        <f aca="false">ROUND((M113/E113),2)</f>
        <v>126.93</v>
      </c>
      <c r="L113" s="46" t="n">
        <v>7442.35</v>
      </c>
      <c r="M113" s="45" t="n">
        <f aca="false">ROUND((O113*(L113/N113)),2)</f>
        <v>9265.89</v>
      </c>
      <c r="N113" s="46" t="n">
        <v>8411.06</v>
      </c>
      <c r="O113" s="45" t="n">
        <f aca="false">ROUND((Q113/(1+$G$4)),2)</f>
        <v>10471.95</v>
      </c>
      <c r="P113" s="46" t="n">
        <v>10471.95</v>
      </c>
      <c r="Q113" s="45" t="n">
        <f aca="false">ROUND((P113*(1-E$8)),2)</f>
        <v>10471.95</v>
      </c>
    </row>
    <row r="114" s="6" customFormat="true" ht="26.25" hidden="false" customHeight="false" outlineLevel="0" collapsed="false">
      <c r="A114" s="57" t="s">
        <v>296</v>
      </c>
      <c r="B114" s="56" t="s">
        <v>297</v>
      </c>
      <c r="C114" s="43" t="s">
        <v>298</v>
      </c>
      <c r="D114" s="44" t="s">
        <v>48</v>
      </c>
      <c r="E114" s="45" t="n">
        <v>35</v>
      </c>
      <c r="F114" s="46" t="n">
        <v>23</v>
      </c>
      <c r="G114" s="45" t="n">
        <f aca="false">ROUND((I114/E114),2)</f>
        <v>28.64</v>
      </c>
      <c r="H114" s="46" t="n">
        <v>805</v>
      </c>
      <c r="I114" s="45" t="n">
        <f aca="false">ROUND((O114*(H114/N114)),2)</f>
        <v>1002.24</v>
      </c>
      <c r="J114" s="46" t="n">
        <v>14.32</v>
      </c>
      <c r="K114" s="45" t="n">
        <f aca="false">ROUND((M114/E114),2)</f>
        <v>17.83</v>
      </c>
      <c r="L114" s="46" t="n">
        <v>501.2</v>
      </c>
      <c r="M114" s="45" t="n">
        <f aca="false">ROUND((O114*(L114/N114)),2)</f>
        <v>624</v>
      </c>
      <c r="N114" s="46" t="n">
        <v>1306.2</v>
      </c>
      <c r="O114" s="45" t="n">
        <f aca="false">ROUND((Q114/(1+$G$4)),2)</f>
        <v>1626.24</v>
      </c>
      <c r="P114" s="46" t="n">
        <v>1626.24</v>
      </c>
      <c r="Q114" s="45" t="n">
        <f aca="false">ROUND((P114*(1-E$8)),2)</f>
        <v>1626.24</v>
      </c>
    </row>
    <row r="115" s="6" customFormat="true" ht="26.25" hidden="false" customHeight="false" outlineLevel="0" collapsed="false">
      <c r="A115" s="57" t="s">
        <v>299</v>
      </c>
      <c r="B115" s="56" t="s">
        <v>300</v>
      </c>
      <c r="C115" s="43" t="s">
        <v>301</v>
      </c>
      <c r="D115" s="44" t="s">
        <v>48</v>
      </c>
      <c r="E115" s="45" t="n">
        <v>25</v>
      </c>
      <c r="F115" s="46" t="n">
        <v>23</v>
      </c>
      <c r="G115" s="45" t="n">
        <f aca="false">ROUND((I115/E115),2)</f>
        <v>28.64</v>
      </c>
      <c r="H115" s="46" t="n">
        <v>575</v>
      </c>
      <c r="I115" s="45" t="n">
        <f aca="false">ROUND((O115*(H115/N115)),2)</f>
        <v>715.88</v>
      </c>
      <c r="J115" s="46" t="n">
        <v>16.34</v>
      </c>
      <c r="K115" s="45" t="n">
        <f aca="false">ROUND((M115/E115),2)</f>
        <v>20.34</v>
      </c>
      <c r="L115" s="46" t="n">
        <v>408.5</v>
      </c>
      <c r="M115" s="45" t="n">
        <f aca="false">ROUND((O115*(L115/N115)),2)</f>
        <v>508.59</v>
      </c>
      <c r="N115" s="46" t="n">
        <v>983.5</v>
      </c>
      <c r="O115" s="45" t="n">
        <f aca="false">ROUND((Q115/(1+$G$4)),2)</f>
        <v>1224.47</v>
      </c>
      <c r="P115" s="46" t="n">
        <v>1224.47</v>
      </c>
      <c r="Q115" s="45" t="n">
        <f aca="false">ROUND((P115*(1-E$8)),2)</f>
        <v>1224.47</v>
      </c>
    </row>
    <row r="116" s="6" customFormat="true" ht="26.25" hidden="false" customHeight="false" outlineLevel="0" collapsed="false">
      <c r="A116" s="57" t="s">
        <v>302</v>
      </c>
      <c r="B116" s="56" t="s">
        <v>303</v>
      </c>
      <c r="C116" s="43" t="s">
        <v>304</v>
      </c>
      <c r="D116" s="44" t="s">
        <v>48</v>
      </c>
      <c r="E116" s="45" t="n">
        <v>21</v>
      </c>
      <c r="F116" s="46" t="n">
        <v>15.39</v>
      </c>
      <c r="G116" s="45" t="n">
        <f aca="false">ROUND((I116/E116),2)</f>
        <v>19.16</v>
      </c>
      <c r="H116" s="46" t="n">
        <v>323.19</v>
      </c>
      <c r="I116" s="45" t="n">
        <f aca="false">ROUND((O116*(H116/N116)),2)</f>
        <v>402.38</v>
      </c>
      <c r="J116" s="46" t="n">
        <v>13.3</v>
      </c>
      <c r="K116" s="45" t="n">
        <f aca="false">ROUND((M116/E116),2)</f>
        <v>16.56</v>
      </c>
      <c r="L116" s="46" t="n">
        <v>279.3</v>
      </c>
      <c r="M116" s="45" t="n">
        <f aca="false">ROUND((O116*(L116/N116)),2)</f>
        <v>347.73</v>
      </c>
      <c r="N116" s="46" t="n">
        <v>602.49</v>
      </c>
      <c r="O116" s="45" t="n">
        <f aca="false">ROUND((Q116/(1+$G$4)),2)</f>
        <v>750.11</v>
      </c>
      <c r="P116" s="46" t="n">
        <v>750.11</v>
      </c>
      <c r="Q116" s="45" t="n">
        <f aca="false">ROUND((P116*(1-E$8)),2)</f>
        <v>750.11</v>
      </c>
    </row>
    <row r="117" s="6" customFormat="true" ht="26.25" hidden="false" customHeight="false" outlineLevel="0" collapsed="false">
      <c r="A117" s="57" t="s">
        <v>305</v>
      </c>
      <c r="B117" s="56" t="s">
        <v>306</v>
      </c>
      <c r="C117" s="43" t="s">
        <v>307</v>
      </c>
      <c r="D117" s="44" t="s">
        <v>48</v>
      </c>
      <c r="E117" s="45" t="n">
        <v>38</v>
      </c>
      <c r="F117" s="46" t="n">
        <v>25.38</v>
      </c>
      <c r="G117" s="45" t="n">
        <f aca="false">ROUND((I117/E117),2)</f>
        <v>31.6</v>
      </c>
      <c r="H117" s="46" t="n">
        <v>964.44</v>
      </c>
      <c r="I117" s="45" t="n">
        <f aca="false">ROUND((O117*(H117/N117)),2)</f>
        <v>1200.75</v>
      </c>
      <c r="J117" s="46" t="n">
        <v>21.86</v>
      </c>
      <c r="K117" s="45" t="n">
        <f aca="false">ROUND((M117/E117),2)</f>
        <v>27.22</v>
      </c>
      <c r="L117" s="46" t="n">
        <v>830.68</v>
      </c>
      <c r="M117" s="45" t="n">
        <f aca="false">ROUND((O117*(L117/N117)),2)</f>
        <v>1034.21</v>
      </c>
      <c r="N117" s="46" t="n">
        <v>1795.12</v>
      </c>
      <c r="O117" s="45" t="n">
        <f aca="false">ROUND((Q117/(1+$G$4)),2)</f>
        <v>2234.96</v>
      </c>
      <c r="P117" s="46" t="n">
        <v>2234.96</v>
      </c>
      <c r="Q117" s="45" t="n">
        <f aca="false">ROUND((P117*(1-E$8)),2)</f>
        <v>2234.96</v>
      </c>
    </row>
    <row r="118" s="6" customFormat="true" ht="26.25" hidden="false" customHeight="false" outlineLevel="0" collapsed="false">
      <c r="A118" s="57" t="s">
        <v>308</v>
      </c>
      <c r="B118" s="56" t="s">
        <v>309</v>
      </c>
      <c r="C118" s="43" t="s">
        <v>310</v>
      </c>
      <c r="D118" s="44" t="s">
        <v>48</v>
      </c>
      <c r="E118" s="45" t="n">
        <v>136</v>
      </c>
      <c r="F118" s="46" t="n">
        <v>35.38</v>
      </c>
      <c r="G118" s="45" t="n">
        <f aca="false">ROUND((I118/E118),2)</f>
        <v>44.05</v>
      </c>
      <c r="H118" s="46" t="n">
        <v>4811.68</v>
      </c>
      <c r="I118" s="45" t="n">
        <f aca="false">ROUND((O118*(H118/N118)),2)</f>
        <v>5990.64</v>
      </c>
      <c r="J118" s="46" t="n">
        <v>30.41</v>
      </c>
      <c r="K118" s="45" t="n">
        <f aca="false">ROUND((M118/E118),2)</f>
        <v>37.86</v>
      </c>
      <c r="L118" s="46" t="n">
        <v>4135.76</v>
      </c>
      <c r="M118" s="45" t="n">
        <f aca="false">ROUND((O118*(L118/N118)),2)</f>
        <v>5149.11</v>
      </c>
      <c r="N118" s="46" t="n">
        <v>8947.44</v>
      </c>
      <c r="O118" s="45" t="n">
        <f aca="false">ROUND((Q118/(1+$G$4)),2)</f>
        <v>11139.75</v>
      </c>
      <c r="P118" s="46" t="n">
        <v>11139.75</v>
      </c>
      <c r="Q118" s="45" t="n">
        <f aca="false">ROUND((P118*(1-E$8)),2)</f>
        <v>11139.75</v>
      </c>
    </row>
    <row r="119" s="6" customFormat="true" ht="26.25" hidden="false" customHeight="false" outlineLevel="0" collapsed="false">
      <c r="A119" s="57" t="s">
        <v>311</v>
      </c>
      <c r="B119" s="56" t="s">
        <v>312</v>
      </c>
      <c r="C119" s="43" t="s">
        <v>313</v>
      </c>
      <c r="D119" s="44" t="s">
        <v>48</v>
      </c>
      <c r="E119" s="45" t="n">
        <v>7</v>
      </c>
      <c r="F119" s="46" t="n">
        <v>12.44</v>
      </c>
      <c r="G119" s="45" t="n">
        <f aca="false">ROUND((I119/E119),2)</f>
        <v>15.49</v>
      </c>
      <c r="H119" s="46" t="n">
        <v>87.08</v>
      </c>
      <c r="I119" s="45" t="n">
        <f aca="false">ROUND((O119*(H119/N119)),2)</f>
        <v>108.42</v>
      </c>
      <c r="J119" s="46" t="n">
        <v>12.9</v>
      </c>
      <c r="K119" s="45" t="n">
        <f aca="false">ROUND((M119/E119),2)</f>
        <v>16.06</v>
      </c>
      <c r="L119" s="46" t="n">
        <v>90.3</v>
      </c>
      <c r="M119" s="45" t="n">
        <f aca="false">ROUND((O119*(L119/N119)),2)</f>
        <v>112.42</v>
      </c>
      <c r="N119" s="46" t="n">
        <v>177.38</v>
      </c>
      <c r="O119" s="45" t="n">
        <f aca="false">ROUND((Q119/(1+$G$4)),2)</f>
        <v>220.84</v>
      </c>
      <c r="P119" s="46" t="n">
        <v>220.84</v>
      </c>
      <c r="Q119" s="45" t="n">
        <f aca="false">ROUND((P119*(1-E$8)),2)</f>
        <v>220.84</v>
      </c>
    </row>
    <row r="120" s="6" customFormat="true" ht="26.25" hidden="false" customHeight="false" outlineLevel="0" collapsed="false">
      <c r="A120" s="57" t="s">
        <v>314</v>
      </c>
      <c r="B120" s="56" t="s">
        <v>315</v>
      </c>
      <c r="C120" s="43" t="s">
        <v>316</v>
      </c>
      <c r="D120" s="44" t="s">
        <v>48</v>
      </c>
      <c r="E120" s="45" t="n">
        <v>113</v>
      </c>
      <c r="F120" s="46" t="n">
        <v>19.48</v>
      </c>
      <c r="G120" s="45" t="n">
        <f aca="false">ROUND((I120/E120),2)</f>
        <v>24.25</v>
      </c>
      <c r="H120" s="46" t="n">
        <v>2201.24</v>
      </c>
      <c r="I120" s="45" t="n">
        <f aca="false">ROUND((O120*(H120/N120)),2)</f>
        <v>2740.59</v>
      </c>
      <c r="J120" s="46" t="n">
        <v>21.07</v>
      </c>
      <c r="K120" s="45" t="n">
        <f aca="false">ROUND((M120/E120),2)</f>
        <v>26.23</v>
      </c>
      <c r="L120" s="46" t="n">
        <v>2380.91</v>
      </c>
      <c r="M120" s="45" t="n">
        <f aca="false">ROUND((O120*(L120/N120)),2)</f>
        <v>2964.28</v>
      </c>
      <c r="N120" s="46" t="n">
        <v>4582.15</v>
      </c>
      <c r="O120" s="45" t="n">
        <f aca="false">ROUND((Q120/(1+$G$4)),2)</f>
        <v>5704.87</v>
      </c>
      <c r="P120" s="46" t="n">
        <v>5704.87</v>
      </c>
      <c r="Q120" s="45" t="n">
        <f aca="false">ROUND((P120*(1-E$8)),2)</f>
        <v>5704.87</v>
      </c>
    </row>
    <row r="121" s="6" customFormat="true" ht="26.25" hidden="false" customHeight="false" outlineLevel="0" collapsed="false">
      <c r="A121" s="57" t="s">
        <v>317</v>
      </c>
      <c r="B121" s="56" t="s">
        <v>318</v>
      </c>
      <c r="C121" s="43" t="s">
        <v>319</v>
      </c>
      <c r="D121" s="44" t="s">
        <v>48</v>
      </c>
      <c r="E121" s="45" t="n">
        <v>4</v>
      </c>
      <c r="F121" s="46" t="n">
        <v>26.52</v>
      </c>
      <c r="G121" s="45" t="n">
        <f aca="false">ROUND((I121/E121),2)</f>
        <v>33.02</v>
      </c>
      <c r="H121" s="46" t="n">
        <v>106.08</v>
      </c>
      <c r="I121" s="45" t="n">
        <f aca="false">ROUND((O121*(H121/N121)),2)</f>
        <v>132.07</v>
      </c>
      <c r="J121" s="46" t="n">
        <v>35.29</v>
      </c>
      <c r="K121" s="45" t="n">
        <f aca="false">ROUND((M121/E121),2)</f>
        <v>43.94</v>
      </c>
      <c r="L121" s="46" t="n">
        <v>141.16</v>
      </c>
      <c r="M121" s="45" t="n">
        <f aca="false">ROUND((O121*(L121/N121)),2)</f>
        <v>175.74</v>
      </c>
      <c r="N121" s="46" t="n">
        <v>247.24</v>
      </c>
      <c r="O121" s="45" t="n">
        <f aca="false">ROUND((Q121/(1+$G$4)),2)</f>
        <v>307.81</v>
      </c>
      <c r="P121" s="46" t="n">
        <v>307.81</v>
      </c>
      <c r="Q121" s="45" t="n">
        <f aca="false">ROUND((P121*(1-E$8)),2)</f>
        <v>307.81</v>
      </c>
    </row>
    <row r="122" s="14" customFormat="true" ht="12.8" hidden="false" customHeight="false" outlineLevel="0" collapsed="false">
      <c r="A122" s="58" t="s">
        <v>320</v>
      </c>
      <c r="B122" s="59"/>
      <c r="C122" s="66"/>
      <c r="D122" s="66"/>
      <c r="E122" s="67"/>
      <c r="F122" s="68"/>
      <c r="G122" s="67"/>
      <c r="H122" s="64" t="n">
        <v>53138.33</v>
      </c>
      <c r="I122" s="65" t="n">
        <f aca="false">SUM(I64:I121)</f>
        <v>66158.25</v>
      </c>
      <c r="J122" s="64"/>
      <c r="K122" s="65"/>
      <c r="L122" s="64" t="n">
        <v>76974.73</v>
      </c>
      <c r="M122" s="65" t="n">
        <f aca="false">SUM(M64:M121)</f>
        <v>95835.07</v>
      </c>
      <c r="N122" s="64" t="n">
        <v>130113.06</v>
      </c>
      <c r="O122" s="65" t="n">
        <f aca="false">SUM(O64:O121)</f>
        <v>161993.32</v>
      </c>
      <c r="P122" s="64" t="n">
        <v>161993.32</v>
      </c>
      <c r="Q122" s="65" t="n">
        <f aca="false">SUM(Q64:Q121)</f>
        <v>161993.32</v>
      </c>
    </row>
    <row r="123" s="14" customFormat="true" ht="12.8" hidden="false" customHeight="false" outlineLevel="0" collapsed="false">
      <c r="A123" s="34" t="s">
        <v>321</v>
      </c>
      <c r="B123" s="35" t="s">
        <v>322</v>
      </c>
      <c r="C123" s="36"/>
      <c r="D123" s="36"/>
      <c r="E123" s="37"/>
      <c r="F123" s="38"/>
      <c r="G123" s="37"/>
      <c r="H123" s="38"/>
      <c r="I123" s="37"/>
      <c r="J123" s="38"/>
      <c r="K123" s="37"/>
      <c r="L123" s="38"/>
      <c r="M123" s="37"/>
      <c r="N123" s="38"/>
      <c r="O123" s="37"/>
      <c r="P123" s="39"/>
      <c r="Q123" s="40"/>
    </row>
    <row r="124" s="6" customFormat="true" ht="26.25" hidden="false" customHeight="false" outlineLevel="0" collapsed="false">
      <c r="A124" s="57" t="s">
        <v>323</v>
      </c>
      <c r="B124" s="56" t="s">
        <v>254</v>
      </c>
      <c r="C124" s="43" t="s">
        <v>255</v>
      </c>
      <c r="D124" s="44" t="s">
        <v>252</v>
      </c>
      <c r="E124" s="45" t="n">
        <v>81</v>
      </c>
      <c r="F124" s="46" t="n">
        <v>16.59</v>
      </c>
      <c r="G124" s="45" t="n">
        <f aca="false">ROUND((I124/E124),2)</f>
        <v>20.65</v>
      </c>
      <c r="H124" s="46" t="n">
        <v>1343.79</v>
      </c>
      <c r="I124" s="45" t="n">
        <f aca="false">ROUND((O124*(H124/N124)),2)</f>
        <v>1673.05</v>
      </c>
      <c r="J124" s="46" t="n">
        <v>22.02</v>
      </c>
      <c r="K124" s="45" t="n">
        <f aca="false">ROUND((M124/E124),2)</f>
        <v>27.42</v>
      </c>
      <c r="L124" s="46" t="n">
        <v>1783.62</v>
      </c>
      <c r="M124" s="45" t="n">
        <f aca="false">ROUND((O124*(L124/N124)),2)</f>
        <v>2220.64</v>
      </c>
      <c r="N124" s="46" t="n">
        <v>3127.41</v>
      </c>
      <c r="O124" s="45" t="n">
        <f aca="false">ROUND((Q124/(1+$G$4)),2)</f>
        <v>3893.69</v>
      </c>
      <c r="P124" s="46" t="n">
        <v>3893.69</v>
      </c>
      <c r="Q124" s="45" t="n">
        <f aca="false">ROUND((P124*(1-E$8)),2)</f>
        <v>3893.69</v>
      </c>
    </row>
    <row r="125" s="6" customFormat="true" ht="26.25" hidden="false" customHeight="false" outlineLevel="0" collapsed="false">
      <c r="A125" s="57" t="s">
        <v>324</v>
      </c>
      <c r="B125" s="56" t="s">
        <v>257</v>
      </c>
      <c r="C125" s="43" t="s">
        <v>258</v>
      </c>
      <c r="D125" s="44" t="s">
        <v>252</v>
      </c>
      <c r="E125" s="45" t="n">
        <v>105</v>
      </c>
      <c r="F125" s="46" t="n">
        <v>16.59</v>
      </c>
      <c r="G125" s="45" t="n">
        <f aca="false">ROUND((I125/E125),2)</f>
        <v>20.65</v>
      </c>
      <c r="H125" s="46" t="n">
        <v>1741.95</v>
      </c>
      <c r="I125" s="45" t="n">
        <f aca="false">ROUND((O125*(H125/N125)),2)</f>
        <v>2168.77</v>
      </c>
      <c r="J125" s="46" t="n">
        <v>31.99</v>
      </c>
      <c r="K125" s="45" t="n">
        <f aca="false">ROUND((M125/E125),2)</f>
        <v>39.83</v>
      </c>
      <c r="L125" s="46" t="n">
        <v>3358.95</v>
      </c>
      <c r="M125" s="45" t="n">
        <f aca="false">ROUND((O125*(L125/N125)),2)</f>
        <v>4181.96</v>
      </c>
      <c r="N125" s="46" t="n">
        <v>5100.9</v>
      </c>
      <c r="O125" s="45" t="n">
        <f aca="false">ROUND((Q125/(1+$G$4)),2)</f>
        <v>6350.73</v>
      </c>
      <c r="P125" s="46" t="n">
        <v>6350.73</v>
      </c>
      <c r="Q125" s="45" t="n">
        <f aca="false">ROUND((P125*(1-E$8)),2)</f>
        <v>6350.73</v>
      </c>
    </row>
    <row r="126" s="6" customFormat="true" ht="26.25" hidden="false" customHeight="false" outlineLevel="0" collapsed="false">
      <c r="A126" s="57" t="s">
        <v>325</v>
      </c>
      <c r="B126" s="56" t="s">
        <v>326</v>
      </c>
      <c r="C126" s="43" t="s">
        <v>327</v>
      </c>
      <c r="D126" s="44" t="s">
        <v>252</v>
      </c>
      <c r="E126" s="45" t="n">
        <v>17</v>
      </c>
      <c r="F126" s="46" t="n">
        <v>16.59</v>
      </c>
      <c r="G126" s="45" t="n">
        <f aca="false">ROUND((I126/E126),2)</f>
        <v>20.65</v>
      </c>
      <c r="H126" s="46" t="n">
        <v>282.03</v>
      </c>
      <c r="I126" s="45" t="n">
        <f aca="false">ROUND((O126*(H126/N126)),2)</f>
        <v>351.13</v>
      </c>
      <c r="J126" s="46" t="n">
        <v>37.05</v>
      </c>
      <c r="K126" s="45" t="n">
        <f aca="false">ROUND((M126/E126),2)</f>
        <v>46.13</v>
      </c>
      <c r="L126" s="46" t="n">
        <v>629.85</v>
      </c>
      <c r="M126" s="45" t="n">
        <f aca="false">ROUND((O126*(L126/N126)),2)</f>
        <v>784.18</v>
      </c>
      <c r="N126" s="46" t="n">
        <v>911.88</v>
      </c>
      <c r="O126" s="45" t="n">
        <f aca="false">ROUND((Q126/(1+$G$4)),2)</f>
        <v>1135.31</v>
      </c>
      <c r="P126" s="46" t="n">
        <v>1135.31</v>
      </c>
      <c r="Q126" s="45" t="n">
        <f aca="false">ROUND((P126*(1-E$8)),2)</f>
        <v>1135.31</v>
      </c>
    </row>
    <row r="127" s="6" customFormat="true" ht="26.25" hidden="false" customHeight="false" outlineLevel="0" collapsed="false">
      <c r="A127" s="57" t="s">
        <v>328</v>
      </c>
      <c r="B127" s="56" t="s">
        <v>250</v>
      </c>
      <c r="C127" s="43" t="s">
        <v>251</v>
      </c>
      <c r="D127" s="44" t="s">
        <v>252</v>
      </c>
      <c r="E127" s="45" t="n">
        <v>439</v>
      </c>
      <c r="F127" s="46" t="n">
        <v>8.29</v>
      </c>
      <c r="G127" s="45" t="n">
        <f aca="false">ROUND((I127/E127),2)</f>
        <v>10.32</v>
      </c>
      <c r="H127" s="46" t="n">
        <v>3639.31</v>
      </c>
      <c r="I127" s="45" t="n">
        <f aca="false">ROUND((O127*(H127/N127)),2)</f>
        <v>4531.02</v>
      </c>
      <c r="J127" s="46" t="n">
        <v>16.13</v>
      </c>
      <c r="K127" s="45" t="n">
        <f aca="false">ROUND((M127/E127),2)</f>
        <v>20.08</v>
      </c>
      <c r="L127" s="46" t="n">
        <v>7081.07</v>
      </c>
      <c r="M127" s="45" t="n">
        <f aca="false">ROUND((O127*(L127/N127)),2)</f>
        <v>8816.08</v>
      </c>
      <c r="N127" s="46" t="n">
        <v>10720.38</v>
      </c>
      <c r="O127" s="45" t="n">
        <f aca="false">ROUND((Q127/(1+$G$4)),2)</f>
        <v>13347.1</v>
      </c>
      <c r="P127" s="46" t="n">
        <v>13347.1</v>
      </c>
      <c r="Q127" s="45" t="n">
        <f aca="false">ROUND((P127*(1-E$8)),2)</f>
        <v>13347.1</v>
      </c>
    </row>
    <row r="128" s="6" customFormat="true" ht="14.05" hidden="false" customHeight="false" outlineLevel="0" collapsed="false">
      <c r="A128" s="57" t="s">
        <v>329</v>
      </c>
      <c r="B128" s="56" t="s">
        <v>263</v>
      </c>
      <c r="C128" s="43" t="s">
        <v>264</v>
      </c>
      <c r="D128" s="44" t="s">
        <v>48</v>
      </c>
      <c r="E128" s="45" t="n">
        <v>123</v>
      </c>
      <c r="F128" s="46" t="n">
        <v>11.68</v>
      </c>
      <c r="G128" s="45" t="n">
        <f aca="false">ROUND((I128/E128),2)</f>
        <v>14.54</v>
      </c>
      <c r="H128" s="46" t="n">
        <v>1436.64</v>
      </c>
      <c r="I128" s="45" t="n">
        <f aca="false">ROUND((O128*(H128/N128)),2)</f>
        <v>1788.65</v>
      </c>
      <c r="J128" s="46" t="n">
        <v>8.61</v>
      </c>
      <c r="K128" s="45" t="n">
        <f aca="false">ROUND((M128/E128),2)</f>
        <v>10.72</v>
      </c>
      <c r="L128" s="46" t="n">
        <v>1059.03</v>
      </c>
      <c r="M128" s="45" t="n">
        <f aca="false">ROUND((O128*(L128/N128)),2)</f>
        <v>1318.51</v>
      </c>
      <c r="N128" s="46" t="n">
        <v>2495.67</v>
      </c>
      <c r="O128" s="45" t="n">
        <f aca="false">ROUND((Q128/(1+$G$4)),2)</f>
        <v>3107.16</v>
      </c>
      <c r="P128" s="46" t="n">
        <v>3107.16</v>
      </c>
      <c r="Q128" s="45" t="n">
        <f aca="false">ROUND((P128*(1-E$8)),2)</f>
        <v>3107.16</v>
      </c>
    </row>
    <row r="129" s="6" customFormat="true" ht="14.05" hidden="false" customHeight="false" outlineLevel="0" collapsed="false">
      <c r="A129" s="57" t="s">
        <v>330</v>
      </c>
      <c r="B129" s="56" t="s">
        <v>263</v>
      </c>
      <c r="C129" s="43" t="s">
        <v>268</v>
      </c>
      <c r="D129" s="44" t="s">
        <v>48</v>
      </c>
      <c r="E129" s="45" t="n">
        <v>85</v>
      </c>
      <c r="F129" s="46" t="n">
        <v>11.68</v>
      </c>
      <c r="G129" s="45" t="n">
        <f aca="false">ROUND((I129/E129),2)</f>
        <v>14.54</v>
      </c>
      <c r="H129" s="46" t="n">
        <v>992.8</v>
      </c>
      <c r="I129" s="45" t="n">
        <f aca="false">ROUND((O129*(H129/N129)),2)</f>
        <v>1236.05</v>
      </c>
      <c r="J129" s="46" t="n">
        <v>8.61</v>
      </c>
      <c r="K129" s="45" t="n">
        <f aca="false">ROUND((M129/E129),2)</f>
        <v>10.72</v>
      </c>
      <c r="L129" s="46" t="n">
        <v>731.85</v>
      </c>
      <c r="M129" s="45" t="n">
        <f aca="false">ROUND((O129*(L129/N129)),2)</f>
        <v>911.17</v>
      </c>
      <c r="N129" s="46" t="n">
        <v>1724.65</v>
      </c>
      <c r="O129" s="45" t="n">
        <f aca="false">ROUND((Q129/(1+$G$4)),2)</f>
        <v>2147.22</v>
      </c>
      <c r="P129" s="46" t="n">
        <v>2147.22</v>
      </c>
      <c r="Q129" s="45" t="n">
        <f aca="false">ROUND((P129*(1-E$8)),2)</f>
        <v>2147.22</v>
      </c>
    </row>
    <row r="130" s="6" customFormat="true" ht="26.25" hidden="false" customHeight="false" outlineLevel="0" collapsed="false">
      <c r="A130" s="57" t="s">
        <v>331</v>
      </c>
      <c r="B130" s="56" t="s">
        <v>260</v>
      </c>
      <c r="C130" s="43" t="s">
        <v>261</v>
      </c>
      <c r="D130" s="44" t="s">
        <v>44</v>
      </c>
      <c r="E130" s="45" t="n">
        <v>425</v>
      </c>
      <c r="F130" s="46" t="n">
        <v>4.7</v>
      </c>
      <c r="G130" s="45" t="n">
        <f aca="false">ROUND((I130/E130),2)</f>
        <v>5.85</v>
      </c>
      <c r="H130" s="46" t="n">
        <v>1997.5</v>
      </c>
      <c r="I130" s="45" t="n">
        <f aca="false">ROUND((O130*(H130/N130)),2)</f>
        <v>2486.93</v>
      </c>
      <c r="J130" s="46" t="n">
        <v>3.39</v>
      </c>
      <c r="K130" s="45" t="n">
        <f aca="false">ROUND((M130/E130),2)</f>
        <v>4.22</v>
      </c>
      <c r="L130" s="46" t="n">
        <v>1440.75</v>
      </c>
      <c r="M130" s="45" t="n">
        <f aca="false">ROUND((O130*(L130/N130)),2)</f>
        <v>1793.76</v>
      </c>
      <c r="N130" s="46" t="n">
        <v>3438.25</v>
      </c>
      <c r="O130" s="45" t="n">
        <f aca="false">ROUND((Q130/(1+$G$4)),2)</f>
        <v>4280.69</v>
      </c>
      <c r="P130" s="46" t="n">
        <v>4280.69</v>
      </c>
      <c r="Q130" s="45" t="n">
        <f aca="false">ROUND((P130*(1-E$8)),2)</f>
        <v>4280.69</v>
      </c>
    </row>
    <row r="131" s="6" customFormat="true" ht="26.25" hidden="false" customHeight="false" outlineLevel="0" collapsed="false">
      <c r="A131" s="57" t="s">
        <v>332</v>
      </c>
      <c r="B131" s="56" t="s">
        <v>333</v>
      </c>
      <c r="C131" s="43" t="s">
        <v>334</v>
      </c>
      <c r="D131" s="44" t="s">
        <v>56</v>
      </c>
      <c r="E131" s="45" t="n">
        <v>320</v>
      </c>
      <c r="F131" s="46" t="n">
        <v>9.95</v>
      </c>
      <c r="G131" s="45" t="n">
        <f aca="false">ROUND((I131/E131),2)</f>
        <v>12.39</v>
      </c>
      <c r="H131" s="46" t="n">
        <v>3184</v>
      </c>
      <c r="I131" s="45" t="n">
        <f aca="false">ROUND((O131*(H131/N131)),2)</f>
        <v>3964.15</v>
      </c>
      <c r="J131" s="46" t="n">
        <v>41.66</v>
      </c>
      <c r="K131" s="45" t="n">
        <f aca="false">ROUND((M131/E131),2)</f>
        <v>51.87</v>
      </c>
      <c r="L131" s="46" t="n">
        <v>13331.2</v>
      </c>
      <c r="M131" s="45" t="n">
        <f aca="false">ROUND((O131*(L131/N131)),2)</f>
        <v>16597.63</v>
      </c>
      <c r="N131" s="46" t="n">
        <v>16515.2</v>
      </c>
      <c r="O131" s="45" t="n">
        <f aca="false">ROUND((Q131/(1+$G$4)),2)</f>
        <v>20561.78</v>
      </c>
      <c r="P131" s="46" t="n">
        <v>20561.78</v>
      </c>
      <c r="Q131" s="45" t="n">
        <f aca="false">ROUND((P131*(1-E$8)),2)</f>
        <v>20561.78</v>
      </c>
    </row>
    <row r="132" s="6" customFormat="true" ht="26.25" hidden="false" customHeight="false" outlineLevel="0" collapsed="false">
      <c r="A132" s="57" t="s">
        <v>335</v>
      </c>
      <c r="B132" s="56" t="s">
        <v>336</v>
      </c>
      <c r="C132" s="43" t="s">
        <v>337</v>
      </c>
      <c r="D132" s="44" t="s">
        <v>56</v>
      </c>
      <c r="E132" s="45" t="n">
        <v>59</v>
      </c>
      <c r="F132" s="46" t="n">
        <v>23.24</v>
      </c>
      <c r="G132" s="45" t="n">
        <f aca="false">ROUND((I132/E132),2)</f>
        <v>28.93</v>
      </c>
      <c r="H132" s="46" t="n">
        <v>1371.16</v>
      </c>
      <c r="I132" s="45" t="n">
        <f aca="false">ROUND((O132*(H132/N132)),2)</f>
        <v>1707.12</v>
      </c>
      <c r="J132" s="46" t="n">
        <v>48.97</v>
      </c>
      <c r="K132" s="45" t="n">
        <f aca="false">ROUND((M132/E132),2)</f>
        <v>60.97</v>
      </c>
      <c r="L132" s="46" t="n">
        <v>2889.23</v>
      </c>
      <c r="M132" s="45" t="n">
        <f aca="false">ROUND((O132*(L132/N132)),2)</f>
        <v>3597.15</v>
      </c>
      <c r="N132" s="46" t="n">
        <v>4260.39</v>
      </c>
      <c r="O132" s="45" t="n">
        <f aca="false">ROUND((Q132/(1+$G$4)),2)</f>
        <v>5304.27</v>
      </c>
      <c r="P132" s="46" t="n">
        <v>5304.27</v>
      </c>
      <c r="Q132" s="45" t="n">
        <f aca="false">ROUND((P132*(1-E$8)),2)</f>
        <v>5304.27</v>
      </c>
    </row>
    <row r="133" s="6" customFormat="true" ht="26.25" hidden="false" customHeight="false" outlineLevel="0" collapsed="false">
      <c r="A133" s="57" t="s">
        <v>338</v>
      </c>
      <c r="B133" s="56" t="s">
        <v>339</v>
      </c>
      <c r="C133" s="43" t="s">
        <v>340</v>
      </c>
      <c r="D133" s="44" t="s">
        <v>252</v>
      </c>
      <c r="E133" s="45" t="n">
        <v>7784</v>
      </c>
      <c r="F133" s="46" t="n">
        <v>3.32</v>
      </c>
      <c r="G133" s="45" t="n">
        <f aca="false">ROUND((I133/E133),2)</f>
        <v>4.13</v>
      </c>
      <c r="H133" s="46" t="n">
        <v>25842.88</v>
      </c>
      <c r="I133" s="45" t="n">
        <f aca="false">ROUND((O133*(H133/N133)),2)</f>
        <v>32174.95</v>
      </c>
      <c r="J133" s="46" t="n">
        <v>5.25</v>
      </c>
      <c r="K133" s="45" t="n">
        <f aca="false">ROUND((M133/E133),2)</f>
        <v>6.54</v>
      </c>
      <c r="L133" s="46" t="n">
        <v>40866</v>
      </c>
      <c r="M133" s="45" t="n">
        <f aca="false">ROUND((O133*(L133/N133)),2)</f>
        <v>50879.05</v>
      </c>
      <c r="N133" s="46" t="n">
        <v>66708.88</v>
      </c>
      <c r="O133" s="45" t="n">
        <f aca="false">ROUND((Q133/(1+$G$4)),2)</f>
        <v>83054</v>
      </c>
      <c r="P133" s="46" t="n">
        <v>83054</v>
      </c>
      <c r="Q133" s="45" t="n">
        <f aca="false">ROUND((P133*(1-E$8)),2)</f>
        <v>83054</v>
      </c>
    </row>
    <row r="134" s="6" customFormat="true" ht="26.25" hidden="false" customHeight="false" outlineLevel="0" collapsed="false">
      <c r="A134" s="57" t="s">
        <v>341</v>
      </c>
      <c r="B134" s="56" t="s">
        <v>342</v>
      </c>
      <c r="C134" s="43" t="s">
        <v>343</v>
      </c>
      <c r="D134" s="44" t="s">
        <v>56</v>
      </c>
      <c r="E134" s="45" t="n">
        <v>1398</v>
      </c>
      <c r="F134" s="46" t="n">
        <v>2.37</v>
      </c>
      <c r="G134" s="45" t="n">
        <f aca="false">ROUND((I134/E134),2)</f>
        <v>2.95</v>
      </c>
      <c r="H134" s="46" t="n">
        <v>3313.26</v>
      </c>
      <c r="I134" s="45" t="n">
        <f aca="false">ROUND((O134*(H134/N134)),2)</f>
        <v>4125.08</v>
      </c>
      <c r="J134" s="46" t="n">
        <v>2.38</v>
      </c>
      <c r="K134" s="45" t="n">
        <f aca="false">ROUND((M134/E134),2)</f>
        <v>2.96</v>
      </c>
      <c r="L134" s="46" t="n">
        <v>3327.24</v>
      </c>
      <c r="M134" s="45" t="n">
        <f aca="false">ROUND((O134*(L134/N134)),2)</f>
        <v>4142.48</v>
      </c>
      <c r="N134" s="46" t="n">
        <v>6640.5</v>
      </c>
      <c r="O134" s="45" t="n">
        <f aca="false">ROUND((Q134/(1+$G$4)),2)</f>
        <v>8267.56</v>
      </c>
      <c r="P134" s="46" t="n">
        <v>8267.56</v>
      </c>
      <c r="Q134" s="45" t="n">
        <f aca="false">ROUND((P134*(1-E$8)),2)</f>
        <v>8267.56</v>
      </c>
    </row>
    <row r="135" s="6" customFormat="true" ht="14.05" hidden="false" customHeight="false" outlineLevel="0" collapsed="false">
      <c r="A135" s="69" t="s">
        <v>344</v>
      </c>
      <c r="B135" s="49" t="n">
        <v>99002</v>
      </c>
      <c r="C135" s="70" t="s">
        <v>345</v>
      </c>
      <c r="D135" s="71" t="s">
        <v>56</v>
      </c>
      <c r="E135" s="54" t="n">
        <v>1</v>
      </c>
      <c r="F135" s="55" t="n">
        <v>600</v>
      </c>
      <c r="G135" s="54" t="n">
        <f aca="false">ROUND((I135/E135),2)</f>
        <v>747.01</v>
      </c>
      <c r="H135" s="55" t="n">
        <v>600</v>
      </c>
      <c r="I135" s="54" t="n">
        <f aca="false">ROUND((O135*(H135/N135)),2)</f>
        <v>747.01</v>
      </c>
      <c r="J135" s="55" t="n">
        <v>0</v>
      </c>
      <c r="K135" s="54" t="n">
        <f aca="false">ROUND((M135/E135),2)</f>
        <v>0</v>
      </c>
      <c r="L135" s="55" t="n">
        <v>0</v>
      </c>
      <c r="M135" s="54" t="n">
        <f aca="false">ROUND((O135*(L135/N135)),2)</f>
        <v>0</v>
      </c>
      <c r="N135" s="55" t="n">
        <v>600</v>
      </c>
      <c r="O135" s="54" t="n">
        <f aca="false">ROUND((Q135/(1+$G$4)),2)</f>
        <v>747.01</v>
      </c>
      <c r="P135" s="55" t="n">
        <v>747.01</v>
      </c>
      <c r="Q135" s="54" t="n">
        <f aca="false">ROUND((P135*(1-E$8)),2)</f>
        <v>747.01</v>
      </c>
    </row>
    <row r="136" s="6" customFormat="true" ht="14.05" hidden="false" customHeight="false" outlineLevel="0" collapsed="false">
      <c r="A136" s="69" t="s">
        <v>346</v>
      </c>
      <c r="B136" s="49" t="n">
        <v>99003</v>
      </c>
      <c r="C136" s="70" t="s">
        <v>347</v>
      </c>
      <c r="D136" s="71" t="s">
        <v>56</v>
      </c>
      <c r="E136" s="54" t="n">
        <v>649</v>
      </c>
      <c r="F136" s="55" t="n">
        <v>10.78</v>
      </c>
      <c r="G136" s="54" t="n">
        <f aca="false">ROUND((I136/E136),2)</f>
        <v>13.42</v>
      </c>
      <c r="H136" s="55" t="n">
        <v>6996.22</v>
      </c>
      <c r="I136" s="54" t="n">
        <f aca="false">ROUND((O136*(H136/N136)),2)</f>
        <v>8710.44</v>
      </c>
      <c r="J136" s="55" t="n">
        <v>0</v>
      </c>
      <c r="K136" s="54" t="n">
        <f aca="false">ROUND((M136/E136),2)</f>
        <v>0</v>
      </c>
      <c r="L136" s="55" t="n">
        <v>0</v>
      </c>
      <c r="M136" s="54" t="n">
        <f aca="false">ROUND((O136*(L136/N136)),2)</f>
        <v>0</v>
      </c>
      <c r="N136" s="55" t="n">
        <v>6996.22</v>
      </c>
      <c r="O136" s="54" t="n">
        <f aca="false">ROUND((Q136/(1+$G$4)),2)</f>
        <v>8710.44</v>
      </c>
      <c r="P136" s="55" t="n">
        <v>8710.44</v>
      </c>
      <c r="Q136" s="54" t="n">
        <f aca="false">ROUND((P136*(1-E$8)),2)</f>
        <v>8710.44</v>
      </c>
    </row>
    <row r="137" s="14" customFormat="true" ht="12.8" hidden="false" customHeight="false" outlineLevel="0" collapsed="false">
      <c r="A137" s="58" t="s">
        <v>348</v>
      </c>
      <c r="B137" s="59"/>
      <c r="C137" s="66"/>
      <c r="D137" s="66"/>
      <c r="E137" s="67"/>
      <c r="F137" s="68"/>
      <c r="G137" s="67"/>
      <c r="H137" s="64" t="n">
        <v>52741.54</v>
      </c>
      <c r="I137" s="65" t="n">
        <f aca="false">SUM(I124:I136)</f>
        <v>65664.35</v>
      </c>
      <c r="J137" s="64"/>
      <c r="K137" s="65"/>
      <c r="L137" s="64" t="n">
        <v>76498.79</v>
      </c>
      <c r="M137" s="65" t="n">
        <f aca="false">SUM(M124:M136)</f>
        <v>95242.61</v>
      </c>
      <c r="N137" s="64" t="n">
        <v>129240.33</v>
      </c>
      <c r="O137" s="65" t="n">
        <f aca="false">SUM(O124:O136)</f>
        <v>160906.96</v>
      </c>
      <c r="P137" s="64" t="n">
        <v>160906.96</v>
      </c>
      <c r="Q137" s="65" t="n">
        <f aca="false">SUM(Q124:Q136)</f>
        <v>160906.96</v>
      </c>
    </row>
    <row r="138" s="14" customFormat="true" ht="12.8" hidden="false" customHeight="false" outlineLevel="0" collapsed="false">
      <c r="A138" s="34" t="s">
        <v>349</v>
      </c>
      <c r="B138" s="35" t="s">
        <v>350</v>
      </c>
      <c r="C138" s="36"/>
      <c r="D138" s="36"/>
      <c r="E138" s="37"/>
      <c r="F138" s="38"/>
      <c r="G138" s="37"/>
      <c r="H138" s="38"/>
      <c r="I138" s="37"/>
      <c r="J138" s="38"/>
      <c r="K138" s="37"/>
      <c r="L138" s="38"/>
      <c r="M138" s="37"/>
      <c r="N138" s="38"/>
      <c r="O138" s="37"/>
      <c r="P138" s="39"/>
      <c r="Q138" s="40"/>
    </row>
    <row r="139" s="6" customFormat="true" ht="38.4" hidden="false" customHeight="false" outlineLevel="0" collapsed="false">
      <c r="A139" s="41" t="s">
        <v>351</v>
      </c>
      <c r="B139" s="56" t="s">
        <v>352</v>
      </c>
      <c r="C139" s="43" t="s">
        <v>353</v>
      </c>
      <c r="D139" s="44" t="s">
        <v>28</v>
      </c>
      <c r="E139" s="45" t="n">
        <v>9.79</v>
      </c>
      <c r="F139" s="46" t="n">
        <v>17.65</v>
      </c>
      <c r="G139" s="45" t="n">
        <f aca="false">ROUND((I139/E139),2)</f>
        <v>21.97</v>
      </c>
      <c r="H139" s="46" t="n">
        <v>172.79</v>
      </c>
      <c r="I139" s="45" t="n">
        <f aca="false">ROUND((O139*(H139/N139)),2)</f>
        <v>215.13</v>
      </c>
      <c r="J139" s="46" t="n">
        <v>49.85</v>
      </c>
      <c r="K139" s="45" t="n">
        <f aca="false">ROUND((M139/E139),2)</f>
        <v>62.06</v>
      </c>
      <c r="L139" s="46" t="n">
        <v>488.03</v>
      </c>
      <c r="M139" s="45" t="n">
        <f aca="false">ROUND((O139*(L139/N139)),2)</f>
        <v>607.6</v>
      </c>
      <c r="N139" s="46" t="n">
        <v>660.82</v>
      </c>
      <c r="O139" s="45" t="n">
        <f aca="false">ROUND((Q139/(1+$G$4)),2)</f>
        <v>822.73</v>
      </c>
      <c r="P139" s="46" t="n">
        <v>822.73</v>
      </c>
      <c r="Q139" s="45" t="n">
        <f aca="false">ROUND((P139*(1-E$8)),2)</f>
        <v>822.73</v>
      </c>
    </row>
    <row r="140" s="14" customFormat="true" ht="12.8" hidden="false" customHeight="false" outlineLevel="0" collapsed="false">
      <c r="A140" s="58" t="s">
        <v>354</v>
      </c>
      <c r="B140" s="59"/>
      <c r="C140" s="60"/>
      <c r="D140" s="61"/>
      <c r="E140" s="62"/>
      <c r="F140" s="39"/>
      <c r="G140" s="63"/>
      <c r="H140" s="64" t="n">
        <v>172.79</v>
      </c>
      <c r="I140" s="65" t="n">
        <f aca="false">I139</f>
        <v>215.13</v>
      </c>
      <c r="J140" s="64"/>
      <c r="K140" s="65"/>
      <c r="L140" s="64" t="n">
        <v>488.03</v>
      </c>
      <c r="M140" s="65" t="n">
        <f aca="false">M139</f>
        <v>607.6</v>
      </c>
      <c r="N140" s="64" t="n">
        <v>660.82</v>
      </c>
      <c r="O140" s="65" t="n">
        <f aca="false">O139</f>
        <v>822.73</v>
      </c>
      <c r="P140" s="64" t="n">
        <v>822.73</v>
      </c>
      <c r="Q140" s="65" t="n">
        <f aca="false">Q139</f>
        <v>822.73</v>
      </c>
    </row>
    <row r="141" s="14" customFormat="true" ht="12.8" hidden="false" customHeight="false" outlineLevel="0" collapsed="false">
      <c r="A141" s="34" t="s">
        <v>355</v>
      </c>
      <c r="B141" s="35" t="s">
        <v>356</v>
      </c>
      <c r="C141" s="36"/>
      <c r="D141" s="36"/>
      <c r="E141" s="37"/>
      <c r="F141" s="38"/>
      <c r="G141" s="37"/>
      <c r="H141" s="38"/>
      <c r="I141" s="37"/>
      <c r="J141" s="38"/>
      <c r="K141" s="37"/>
      <c r="L141" s="38"/>
      <c r="M141" s="37"/>
      <c r="N141" s="38"/>
      <c r="O141" s="37"/>
      <c r="P141" s="39"/>
      <c r="Q141" s="40"/>
    </row>
    <row r="142" s="6" customFormat="true" ht="26.25" hidden="false" customHeight="false" outlineLevel="0" collapsed="false">
      <c r="A142" s="57" t="s">
        <v>357</v>
      </c>
      <c r="B142" s="56" t="s">
        <v>358</v>
      </c>
      <c r="C142" s="43" t="s">
        <v>359</v>
      </c>
      <c r="D142" s="44" t="s">
        <v>28</v>
      </c>
      <c r="E142" s="45" t="n">
        <v>3.65</v>
      </c>
      <c r="F142" s="46" t="n">
        <v>18.5</v>
      </c>
      <c r="G142" s="45" t="n">
        <f aca="false">ROUND((I142/E142),2)</f>
        <v>23.03</v>
      </c>
      <c r="H142" s="46" t="n">
        <v>67.52</v>
      </c>
      <c r="I142" s="45" t="n">
        <f aca="false">ROUND((O142*(H142/N142)),2)</f>
        <v>84.06</v>
      </c>
      <c r="J142" s="46" t="n">
        <v>27.69</v>
      </c>
      <c r="K142" s="45" t="n">
        <f aca="false">ROUND((M142/E142),2)</f>
        <v>34.47</v>
      </c>
      <c r="L142" s="46" t="n">
        <v>101.06</v>
      </c>
      <c r="M142" s="45" t="n">
        <f aca="false">ROUND((O142*(L142/N142)),2)</f>
        <v>125.82</v>
      </c>
      <c r="N142" s="46" t="n">
        <v>168.58</v>
      </c>
      <c r="O142" s="45" t="n">
        <f aca="false">ROUND((Q142/(1+$G$4)),2)</f>
        <v>209.88</v>
      </c>
      <c r="P142" s="46" t="n">
        <v>209.88</v>
      </c>
      <c r="Q142" s="45" t="n">
        <f aca="false">ROUND((P142*(1-E$8)),2)</f>
        <v>209.88</v>
      </c>
    </row>
    <row r="143" s="6" customFormat="true" ht="14.05" hidden="false" customHeight="false" outlineLevel="0" collapsed="false">
      <c r="A143" s="57" t="s">
        <v>360</v>
      </c>
      <c r="B143" s="56" t="s">
        <v>361</v>
      </c>
      <c r="C143" s="43" t="s">
        <v>362</v>
      </c>
      <c r="D143" s="44" t="s">
        <v>44</v>
      </c>
      <c r="E143" s="45" t="n">
        <v>5.99</v>
      </c>
      <c r="F143" s="46" t="n">
        <v>1.69</v>
      </c>
      <c r="G143" s="45" t="n">
        <f aca="false">ROUND((I143/E143),2)</f>
        <v>2.1</v>
      </c>
      <c r="H143" s="46" t="n">
        <v>10.12</v>
      </c>
      <c r="I143" s="45" t="n">
        <f aca="false">ROUND((O143*(H143/N143)),2)</f>
        <v>12.6</v>
      </c>
      <c r="J143" s="46" t="n">
        <v>3.7</v>
      </c>
      <c r="K143" s="45" t="n">
        <f aca="false">ROUND((M143/E143),2)</f>
        <v>4.6</v>
      </c>
      <c r="L143" s="46" t="n">
        <v>22.16</v>
      </c>
      <c r="M143" s="45" t="n">
        <f aca="false">ROUND((O143*(L143/N143)),2)</f>
        <v>27.58</v>
      </c>
      <c r="N143" s="46" t="n">
        <v>32.28</v>
      </c>
      <c r="O143" s="45" t="n">
        <f aca="false">ROUND((Q143/(1+$G$4)),2)</f>
        <v>40.18</v>
      </c>
      <c r="P143" s="46" t="n">
        <v>40.18</v>
      </c>
      <c r="Q143" s="45" t="n">
        <f aca="false">ROUND((P143*(1-E$8)),2)</f>
        <v>40.18</v>
      </c>
    </row>
    <row r="144" s="14" customFormat="true" ht="12.8" hidden="false" customHeight="false" outlineLevel="0" collapsed="false">
      <c r="A144" s="58" t="s">
        <v>363</v>
      </c>
      <c r="B144" s="59"/>
      <c r="C144" s="60"/>
      <c r="D144" s="61"/>
      <c r="E144" s="62"/>
      <c r="F144" s="39"/>
      <c r="G144" s="63"/>
      <c r="H144" s="64" t="n">
        <v>77.64</v>
      </c>
      <c r="I144" s="65" t="n">
        <f aca="false">SUM(I142:I143)</f>
        <v>96.66</v>
      </c>
      <c r="J144" s="64"/>
      <c r="K144" s="65"/>
      <c r="L144" s="64" t="n">
        <v>123.22</v>
      </c>
      <c r="M144" s="65" t="n">
        <f aca="false">SUM(M142:M143)</f>
        <v>153.4</v>
      </c>
      <c r="N144" s="64" t="n">
        <v>200.86</v>
      </c>
      <c r="O144" s="65" t="n">
        <f aca="false">SUM(O142:O143)</f>
        <v>250.06</v>
      </c>
      <c r="P144" s="64" t="n">
        <v>250.06</v>
      </c>
      <c r="Q144" s="65" t="n">
        <f aca="false">SUM(Q142:Q143)</f>
        <v>250.06</v>
      </c>
    </row>
    <row r="145" s="14" customFormat="true" ht="12.8" hidden="false" customHeight="false" outlineLevel="0" collapsed="false">
      <c r="A145" s="34" t="s">
        <v>364</v>
      </c>
      <c r="B145" s="35" t="s">
        <v>365</v>
      </c>
      <c r="C145" s="36"/>
      <c r="D145" s="36"/>
      <c r="E145" s="37"/>
      <c r="F145" s="38"/>
      <c r="G145" s="37"/>
      <c r="H145" s="38"/>
      <c r="I145" s="37"/>
      <c r="J145" s="38"/>
      <c r="K145" s="37"/>
      <c r="L145" s="38"/>
      <c r="M145" s="37"/>
      <c r="N145" s="38"/>
      <c r="O145" s="37"/>
      <c r="P145" s="39"/>
      <c r="Q145" s="40"/>
    </row>
    <row r="146" s="6" customFormat="true" ht="14.05" hidden="false" customHeight="false" outlineLevel="0" collapsed="false">
      <c r="A146" s="57" t="s">
        <v>360</v>
      </c>
      <c r="B146" s="56" t="s">
        <v>366</v>
      </c>
      <c r="C146" s="43" t="s">
        <v>367</v>
      </c>
      <c r="D146" s="44" t="s">
        <v>28</v>
      </c>
      <c r="E146" s="45" t="n">
        <v>23.46</v>
      </c>
      <c r="F146" s="46" t="n">
        <v>1.14</v>
      </c>
      <c r="G146" s="45" t="n">
        <f aca="false">ROUND((I146/E146),2)</f>
        <v>1.42</v>
      </c>
      <c r="H146" s="46" t="n">
        <v>26.74</v>
      </c>
      <c r="I146" s="45" t="n">
        <f aca="false">ROUND((O146*(H146/N146)),2)</f>
        <v>33.29</v>
      </c>
      <c r="J146" s="46" t="n">
        <v>1.18</v>
      </c>
      <c r="K146" s="45" t="n">
        <f aca="false">ROUND((M146/E146),2)</f>
        <v>1.47</v>
      </c>
      <c r="L146" s="46" t="n">
        <v>27.68</v>
      </c>
      <c r="M146" s="45" t="n">
        <f aca="false">ROUND((O146*(L146/N146)),2)</f>
        <v>34.46</v>
      </c>
      <c r="N146" s="46" t="n">
        <v>54.42</v>
      </c>
      <c r="O146" s="45" t="n">
        <f aca="false">ROUND((Q146/(1+$G$4)),2)</f>
        <v>67.75</v>
      </c>
      <c r="P146" s="46" t="n">
        <v>67.75</v>
      </c>
      <c r="Q146" s="45" t="n">
        <f aca="false">ROUND((P146*(1-E$8)),2)</f>
        <v>67.75</v>
      </c>
    </row>
    <row r="147" s="6" customFormat="true" ht="14.05" hidden="false" customHeight="false" outlineLevel="0" collapsed="false">
      <c r="A147" s="57" t="s">
        <v>368</v>
      </c>
      <c r="B147" s="56" t="s">
        <v>369</v>
      </c>
      <c r="C147" s="43" t="s">
        <v>370</v>
      </c>
      <c r="D147" s="44" t="s">
        <v>28</v>
      </c>
      <c r="E147" s="45" t="n">
        <v>23.46</v>
      </c>
      <c r="F147" s="46" t="n">
        <v>4.2</v>
      </c>
      <c r="G147" s="45" t="n">
        <f aca="false">ROUND((I147/E147),2)</f>
        <v>5.23</v>
      </c>
      <c r="H147" s="46" t="n">
        <v>98.53</v>
      </c>
      <c r="I147" s="45" t="n">
        <f aca="false">ROUND((O147*(H147/N147)),2)</f>
        <v>122.67</v>
      </c>
      <c r="J147" s="46" t="n">
        <v>11.17</v>
      </c>
      <c r="K147" s="45" t="n">
        <f aca="false">ROUND((M147/E147),2)</f>
        <v>13.91</v>
      </c>
      <c r="L147" s="46" t="n">
        <v>262.04</v>
      </c>
      <c r="M147" s="45" t="n">
        <f aca="false">ROUND((O147*(L147/N147)),2)</f>
        <v>326.24</v>
      </c>
      <c r="N147" s="46" t="n">
        <v>360.57</v>
      </c>
      <c r="O147" s="45" t="n">
        <f aca="false">ROUND((Q147/(1+$G$4)),2)</f>
        <v>448.91</v>
      </c>
      <c r="P147" s="46" t="n">
        <v>448.91</v>
      </c>
      <c r="Q147" s="45" t="n">
        <f aca="false">ROUND((P147*(1-E$8)),2)</f>
        <v>448.91</v>
      </c>
    </row>
    <row r="148" s="14" customFormat="true" ht="12.8" hidden="false" customHeight="false" outlineLevel="0" collapsed="false">
      <c r="A148" s="58" t="s">
        <v>371</v>
      </c>
      <c r="B148" s="59"/>
      <c r="C148" s="60"/>
      <c r="D148" s="61"/>
      <c r="E148" s="62"/>
      <c r="F148" s="39"/>
      <c r="G148" s="63"/>
      <c r="H148" s="64" t="n">
        <v>125.27</v>
      </c>
      <c r="I148" s="65" t="n">
        <f aca="false">SUM(I146:I147)</f>
        <v>155.96</v>
      </c>
      <c r="J148" s="64"/>
      <c r="K148" s="65"/>
      <c r="L148" s="64" t="n">
        <v>289.72</v>
      </c>
      <c r="M148" s="65" t="n">
        <f aca="false">SUM(M146:M147)</f>
        <v>360.7</v>
      </c>
      <c r="N148" s="64" t="n">
        <v>414.99</v>
      </c>
      <c r="O148" s="65" t="n">
        <f aca="false">SUM(O146:O147)</f>
        <v>516.66</v>
      </c>
      <c r="P148" s="64" t="n">
        <v>516.66</v>
      </c>
      <c r="Q148" s="65" t="n">
        <f aca="false">SUM(Q146:Q147)</f>
        <v>516.66</v>
      </c>
    </row>
    <row r="149" s="14" customFormat="true" ht="12.8" hidden="false" customHeight="false" outlineLevel="0" collapsed="false">
      <c r="A149" s="34" t="s">
        <v>372</v>
      </c>
      <c r="B149" s="35" t="s">
        <v>373</v>
      </c>
      <c r="C149" s="36"/>
      <c r="D149" s="36"/>
      <c r="E149" s="37"/>
      <c r="F149" s="38"/>
      <c r="G149" s="37"/>
      <c r="H149" s="38"/>
      <c r="I149" s="37"/>
      <c r="J149" s="38"/>
      <c r="K149" s="37"/>
      <c r="L149" s="38"/>
      <c r="M149" s="37"/>
      <c r="N149" s="38"/>
      <c r="O149" s="37"/>
      <c r="P149" s="39"/>
      <c r="Q149" s="40"/>
    </row>
    <row r="150" s="6" customFormat="true" ht="26.25" hidden="false" customHeight="false" outlineLevel="0" collapsed="false">
      <c r="A150" s="57" t="s">
        <v>368</v>
      </c>
      <c r="B150" s="56" t="s">
        <v>374</v>
      </c>
      <c r="C150" s="43" t="s">
        <v>375</v>
      </c>
      <c r="D150" s="44" t="s">
        <v>28</v>
      </c>
      <c r="E150" s="45" t="n">
        <v>251</v>
      </c>
      <c r="F150" s="46" t="n">
        <v>8.43</v>
      </c>
      <c r="G150" s="45" t="n">
        <f aca="false">ROUND((I150/E150),2)</f>
        <v>10.5</v>
      </c>
      <c r="H150" s="46" t="n">
        <v>2115.93</v>
      </c>
      <c r="I150" s="45" t="n">
        <f aca="false">ROUND((O150*(H150/N150)),2)</f>
        <v>2634.38</v>
      </c>
      <c r="J150" s="46" t="n">
        <v>59.89</v>
      </c>
      <c r="K150" s="45" t="n">
        <f aca="false">ROUND((M150/E150),2)</f>
        <v>74.56</v>
      </c>
      <c r="L150" s="46" t="n">
        <v>15032.39</v>
      </c>
      <c r="M150" s="45" t="n">
        <f aca="false">ROUND((O150*(L150/N150)),2)</f>
        <v>18715.65</v>
      </c>
      <c r="N150" s="46" t="n">
        <v>17148.32</v>
      </c>
      <c r="O150" s="45" t="n">
        <f aca="false">ROUND((Q150/(1+$G$4)),2)</f>
        <v>21350.03</v>
      </c>
      <c r="P150" s="46" t="n">
        <v>21350.03</v>
      </c>
      <c r="Q150" s="45" t="n">
        <f aca="false">ROUND((P150*(1-E$8)),2)</f>
        <v>21350.03</v>
      </c>
    </row>
    <row r="151" s="14" customFormat="true" ht="12.8" hidden="false" customHeight="false" outlineLevel="0" collapsed="false">
      <c r="A151" s="58" t="s">
        <v>376</v>
      </c>
      <c r="B151" s="59"/>
      <c r="C151" s="60"/>
      <c r="D151" s="61"/>
      <c r="E151" s="62"/>
      <c r="F151" s="39"/>
      <c r="G151" s="63"/>
      <c r="H151" s="64" t="n">
        <v>2115.93</v>
      </c>
      <c r="I151" s="65" t="n">
        <f aca="false">I150</f>
        <v>2634.38</v>
      </c>
      <c r="J151" s="64"/>
      <c r="K151" s="65"/>
      <c r="L151" s="64" t="n">
        <v>15032.39</v>
      </c>
      <c r="M151" s="65" t="n">
        <f aca="false">M150</f>
        <v>18715.65</v>
      </c>
      <c r="N151" s="64" t="n">
        <v>17148.32</v>
      </c>
      <c r="O151" s="65" t="n">
        <f aca="false">O150</f>
        <v>21350.03</v>
      </c>
      <c r="P151" s="64" t="n">
        <v>21350.03</v>
      </c>
      <c r="Q151" s="65" t="n">
        <f aca="false">Q150</f>
        <v>21350.03</v>
      </c>
    </row>
    <row r="152" s="14" customFormat="true" ht="12.8" hidden="false" customHeight="false" outlineLevel="0" collapsed="false">
      <c r="A152" s="72" t="s">
        <v>377</v>
      </c>
      <c r="B152" s="73" t="s">
        <v>378</v>
      </c>
      <c r="C152" s="74"/>
      <c r="D152" s="74"/>
      <c r="E152" s="75"/>
      <c r="F152" s="76"/>
      <c r="G152" s="75"/>
      <c r="H152" s="76"/>
      <c r="I152" s="75"/>
      <c r="J152" s="76"/>
      <c r="K152" s="75"/>
      <c r="L152" s="76"/>
      <c r="M152" s="75"/>
      <c r="N152" s="76"/>
      <c r="O152" s="75"/>
      <c r="P152" s="77"/>
      <c r="Q152" s="78"/>
    </row>
    <row r="153" s="6" customFormat="true" ht="185.6" hidden="false" customHeight="false" outlineLevel="0" collapsed="false">
      <c r="A153" s="50" t="s">
        <v>379</v>
      </c>
      <c r="B153" s="50" t="s">
        <v>380</v>
      </c>
      <c r="C153" s="50" t="s">
        <v>381</v>
      </c>
      <c r="D153" s="51" t="s">
        <v>56</v>
      </c>
      <c r="E153" s="79" t="n">
        <v>1</v>
      </c>
      <c r="F153" s="80" t="n">
        <v>9878.4</v>
      </c>
      <c r="G153" s="79" t="n">
        <f aca="false">ROUND((I153/E153),2)</f>
        <v>12298.82</v>
      </c>
      <c r="H153" s="46" t="n">
        <v>9878.4</v>
      </c>
      <c r="I153" s="54" t="n">
        <f aca="false">ROUND((O153*(H153/N153)),2)</f>
        <v>12298.82</v>
      </c>
      <c r="J153" s="80" t="n">
        <v>13151.3</v>
      </c>
      <c r="K153" s="79" t="n">
        <f aca="false">ROUND((M153/E153),2)</f>
        <v>16373.65</v>
      </c>
      <c r="L153" s="46" t="n">
        <v>13151.3</v>
      </c>
      <c r="M153" s="54" t="n">
        <f aca="false">ROUND((O153*(L153/N153)),2)</f>
        <v>16373.65</v>
      </c>
      <c r="N153" s="46" t="n">
        <v>23029.7</v>
      </c>
      <c r="O153" s="54" t="n">
        <f aca="false">ROUND((Q153/(1+$G$4)),2)</f>
        <v>28672.47</v>
      </c>
      <c r="P153" s="46" t="n">
        <v>28672.47</v>
      </c>
      <c r="Q153" s="54" t="n">
        <f aca="false">ROUND((P153*(1-E$8)),2)</f>
        <v>28672.47</v>
      </c>
    </row>
    <row r="154" s="14" customFormat="true" ht="12.8" hidden="false" customHeight="false" outlineLevel="0" collapsed="false">
      <c r="A154" s="58" t="s">
        <v>382</v>
      </c>
      <c r="B154" s="59"/>
      <c r="C154" s="66"/>
      <c r="D154" s="66"/>
      <c r="E154" s="67"/>
      <c r="F154" s="68"/>
      <c r="G154" s="67"/>
      <c r="H154" s="64" t="n">
        <v>9878.4</v>
      </c>
      <c r="I154" s="65" t="n">
        <f aca="false">SUM(I153)</f>
        <v>12298.82</v>
      </c>
      <c r="J154" s="64"/>
      <c r="K154" s="65"/>
      <c r="L154" s="64" t="n">
        <v>13151.3</v>
      </c>
      <c r="M154" s="65" t="n">
        <f aca="false">SUM(M153)</f>
        <v>16373.65</v>
      </c>
      <c r="N154" s="64" t="n">
        <v>23029.7</v>
      </c>
      <c r="O154" s="65" t="n">
        <f aca="false">SUM(O153)</f>
        <v>28672.47</v>
      </c>
      <c r="P154" s="64" t="n">
        <v>28672.47</v>
      </c>
      <c r="Q154" s="65" t="n">
        <f aca="false">SUM(Q153)</f>
        <v>28672.47</v>
      </c>
    </row>
    <row r="155" s="14" customFormat="true" ht="12.8" hidden="false" customHeight="false" outlineLevel="0" collapsed="false">
      <c r="A155" s="72" t="s">
        <v>383</v>
      </c>
      <c r="B155" s="73" t="s">
        <v>384</v>
      </c>
      <c r="C155" s="74"/>
      <c r="D155" s="74"/>
      <c r="E155" s="75"/>
      <c r="F155" s="76"/>
      <c r="G155" s="75"/>
      <c r="H155" s="76"/>
      <c r="I155" s="75"/>
      <c r="J155" s="76"/>
      <c r="K155" s="75"/>
      <c r="L155" s="76"/>
      <c r="M155" s="75"/>
      <c r="N155" s="76"/>
      <c r="O155" s="75"/>
      <c r="P155" s="77"/>
      <c r="Q155" s="78"/>
    </row>
    <row r="156" s="6" customFormat="true" ht="164.05" hidden="false" customHeight="false" outlineLevel="0" collapsed="false">
      <c r="A156" s="81" t="s">
        <v>385</v>
      </c>
      <c r="B156" s="50" t="s">
        <v>380</v>
      </c>
      <c r="C156" s="82" t="s">
        <v>386</v>
      </c>
      <c r="D156" s="51" t="s">
        <v>56</v>
      </c>
      <c r="E156" s="83" t="n">
        <v>1</v>
      </c>
      <c r="F156" s="80" t="n">
        <v>18498</v>
      </c>
      <c r="G156" s="79" t="n">
        <f aca="false">ROUND((I156/E156),2)</f>
        <v>22152.36</v>
      </c>
      <c r="H156" s="46" t="n">
        <v>18498</v>
      </c>
      <c r="I156" s="54" t="n">
        <f aca="false">ROUND((O156*(H156/N156)),2)</f>
        <v>22152.36</v>
      </c>
      <c r="J156" s="80" t="n">
        <v>171935</v>
      </c>
      <c r="K156" s="79" t="n">
        <f aca="false">ROUND((M156/E156),2)</f>
        <v>205901.53</v>
      </c>
      <c r="L156" s="46" t="n">
        <v>171935</v>
      </c>
      <c r="M156" s="54" t="n">
        <f aca="false">ROUND((O156*(L156/N156)),2)</f>
        <v>205901.53</v>
      </c>
      <c r="N156" s="46" t="n">
        <v>190433</v>
      </c>
      <c r="O156" s="54" t="n">
        <f aca="false">ROUND((Q156/(1+$K$4)),2)</f>
        <v>228053.89</v>
      </c>
      <c r="P156" s="46" t="n">
        <v>228053.89</v>
      </c>
      <c r="Q156" s="54" t="n">
        <f aca="false">ROUND((P156*(1-E$8)),2)</f>
        <v>228053.89</v>
      </c>
    </row>
    <row r="157" s="14" customFormat="true" ht="12.8" hidden="false" customHeight="false" outlineLevel="0" collapsed="false">
      <c r="A157" s="58" t="s">
        <v>387</v>
      </c>
      <c r="B157" s="59"/>
      <c r="C157" s="66"/>
      <c r="D157" s="66"/>
      <c r="E157" s="67"/>
      <c r="F157" s="68"/>
      <c r="G157" s="67"/>
      <c r="H157" s="64" t="n">
        <v>18498</v>
      </c>
      <c r="I157" s="65" t="n">
        <f aca="false">SUM(I156)</f>
        <v>22152.36</v>
      </c>
      <c r="J157" s="64"/>
      <c r="K157" s="65"/>
      <c r="L157" s="64" t="n">
        <v>171935</v>
      </c>
      <c r="M157" s="65" t="n">
        <f aca="false">SUM(M156)</f>
        <v>205901.53</v>
      </c>
      <c r="N157" s="64" t="n">
        <v>190433</v>
      </c>
      <c r="O157" s="65" t="n">
        <f aca="false">SUM(O156)</f>
        <v>228053.89</v>
      </c>
      <c r="P157" s="64" t="n">
        <v>228053.89</v>
      </c>
      <c r="Q157" s="65" t="n">
        <f aca="false">SUM(Q156)</f>
        <v>228053.89</v>
      </c>
    </row>
    <row r="158" s="14" customFormat="true" ht="12.8" hidden="false" customHeight="false" outlineLevel="0" collapsed="false">
      <c r="A158" s="34" t="s">
        <v>388</v>
      </c>
      <c r="B158" s="35" t="s">
        <v>389</v>
      </c>
      <c r="C158" s="36"/>
      <c r="D158" s="36"/>
      <c r="E158" s="37"/>
      <c r="F158" s="38"/>
      <c r="G158" s="37"/>
      <c r="H158" s="38"/>
      <c r="I158" s="37"/>
      <c r="J158" s="38"/>
      <c r="K158" s="37"/>
      <c r="L158" s="38"/>
      <c r="M158" s="37"/>
      <c r="N158" s="38"/>
      <c r="O158" s="37"/>
      <c r="P158" s="39"/>
      <c r="Q158" s="40"/>
    </row>
    <row r="159" s="6" customFormat="true" ht="26.25" hidden="false" customHeight="false" outlineLevel="0" collapsed="false">
      <c r="A159" s="57" t="s">
        <v>390</v>
      </c>
      <c r="B159" s="56" t="s">
        <v>391</v>
      </c>
      <c r="C159" s="43" t="s">
        <v>392</v>
      </c>
      <c r="D159" s="44" t="s">
        <v>393</v>
      </c>
      <c r="E159" s="45" t="n">
        <v>8</v>
      </c>
      <c r="F159" s="46" t="n">
        <v>6.55</v>
      </c>
      <c r="G159" s="45" t="n">
        <f aca="false">ROUND((I159/E159),2)</f>
        <v>8.16</v>
      </c>
      <c r="H159" s="46" t="n">
        <v>52.4</v>
      </c>
      <c r="I159" s="45" t="n">
        <f aca="false">ROUND((O159*(H159/N159)),2)</f>
        <v>65.24</v>
      </c>
      <c r="J159" s="46" t="n">
        <v>17.97</v>
      </c>
      <c r="K159" s="45" t="n">
        <f aca="false">ROUND((M159/E159),2)</f>
        <v>22.37</v>
      </c>
      <c r="L159" s="46" t="n">
        <v>143.76</v>
      </c>
      <c r="M159" s="45" t="n">
        <f aca="false">ROUND((O159*(L159/N159)),2)</f>
        <v>178.98</v>
      </c>
      <c r="N159" s="46" t="n">
        <v>196.16</v>
      </c>
      <c r="O159" s="45" t="n">
        <f aca="false">ROUND((Q159/(1+$G$4)),2)</f>
        <v>244.22</v>
      </c>
      <c r="P159" s="46" t="n">
        <v>244.22</v>
      </c>
      <c r="Q159" s="45" t="n">
        <f aca="false">ROUND((P159*(1-E$8)),2)</f>
        <v>244.22</v>
      </c>
    </row>
    <row r="160" s="6" customFormat="true" ht="14.05" hidden="false" customHeight="false" outlineLevel="0" collapsed="false">
      <c r="A160" s="57" t="s">
        <v>394</v>
      </c>
      <c r="B160" s="56" t="s">
        <v>395</v>
      </c>
      <c r="C160" s="43" t="s">
        <v>396</v>
      </c>
      <c r="D160" s="44" t="s">
        <v>28</v>
      </c>
      <c r="E160" s="45" t="n">
        <v>5207.13</v>
      </c>
      <c r="F160" s="46" t="n">
        <v>1.7</v>
      </c>
      <c r="G160" s="45" t="n">
        <f aca="false">ROUND((I160/E160),2)</f>
        <v>2.12</v>
      </c>
      <c r="H160" s="46" t="n">
        <v>8852.12</v>
      </c>
      <c r="I160" s="45" t="n">
        <f aca="false">ROUND((O160*(H160/N160)),2)</f>
        <v>11021.08</v>
      </c>
      <c r="J160" s="46" t="n">
        <v>1.73</v>
      </c>
      <c r="K160" s="45" t="n">
        <f aca="false">ROUND((M160/E160),2)</f>
        <v>2.15</v>
      </c>
      <c r="L160" s="46" t="n">
        <v>9008.33</v>
      </c>
      <c r="M160" s="45" t="n">
        <f aca="false">ROUND((O160*(L160/N160)),2)</f>
        <v>11215.56</v>
      </c>
      <c r="N160" s="46" t="n">
        <v>17860.45</v>
      </c>
      <c r="O160" s="45" t="n">
        <f aca="false">ROUND((Q160/(1+$G$4)),2)</f>
        <v>22236.64</v>
      </c>
      <c r="P160" s="46" t="n">
        <v>22236.64</v>
      </c>
      <c r="Q160" s="45" t="n">
        <f aca="false">ROUND((P160*(1-E$8)),2)</f>
        <v>22236.64</v>
      </c>
    </row>
    <row r="161" s="6" customFormat="true" ht="26.25" hidden="false" customHeight="false" outlineLevel="0" collapsed="false">
      <c r="A161" s="57" t="s">
        <v>397</v>
      </c>
      <c r="B161" s="56" t="s">
        <v>398</v>
      </c>
      <c r="C161" s="43" t="s">
        <v>399</v>
      </c>
      <c r="D161" s="44" t="s">
        <v>28</v>
      </c>
      <c r="E161" s="45" t="n">
        <v>19.09</v>
      </c>
      <c r="F161" s="46" t="n">
        <v>7.12</v>
      </c>
      <c r="G161" s="45" t="n">
        <f aca="false">ROUND((I161/E161),2)</f>
        <v>8.86</v>
      </c>
      <c r="H161" s="46" t="n">
        <v>135.92</v>
      </c>
      <c r="I161" s="45" t="n">
        <f aca="false">ROUND((O161*(H161/N161)),2)</f>
        <v>169.22</v>
      </c>
      <c r="J161" s="46" t="n">
        <v>9.23</v>
      </c>
      <c r="K161" s="45" t="n">
        <f aca="false">ROUND((M161/E161),2)</f>
        <v>11.49</v>
      </c>
      <c r="L161" s="46" t="n">
        <v>176.2</v>
      </c>
      <c r="M161" s="45" t="n">
        <f aca="false">ROUND((O161*(L161/N161)),2)</f>
        <v>219.37</v>
      </c>
      <c r="N161" s="46" t="n">
        <v>312.12</v>
      </c>
      <c r="O161" s="45" t="n">
        <f aca="false">ROUND((Q161/(1+$G$4)),2)</f>
        <v>388.59</v>
      </c>
      <c r="P161" s="46" t="n">
        <v>388.59</v>
      </c>
      <c r="Q161" s="45" t="n">
        <f aca="false">ROUND((P161*(1-E$8)),2)</f>
        <v>388.59</v>
      </c>
    </row>
    <row r="162" s="6" customFormat="true" ht="14.05" hidden="false" customHeight="false" outlineLevel="0" collapsed="false">
      <c r="A162" s="57" t="s">
        <v>400</v>
      </c>
      <c r="B162" s="56" t="s">
        <v>401</v>
      </c>
      <c r="C162" s="43" t="s">
        <v>402</v>
      </c>
      <c r="D162" s="44" t="s">
        <v>56</v>
      </c>
      <c r="E162" s="45" t="n">
        <v>1</v>
      </c>
      <c r="F162" s="46" t="n">
        <v>113.72</v>
      </c>
      <c r="G162" s="45" t="n">
        <f aca="false">ROUND((I162/E162),2)</f>
        <v>141.58</v>
      </c>
      <c r="H162" s="46" t="n">
        <v>113.72</v>
      </c>
      <c r="I162" s="45" t="n">
        <f aca="false">ROUND((O162*(H162/N162)),2)</f>
        <v>141.58</v>
      </c>
      <c r="J162" s="46" t="n">
        <v>27.82</v>
      </c>
      <c r="K162" s="45" t="n">
        <f aca="false">ROUND((M162/E162),2)</f>
        <v>34.64</v>
      </c>
      <c r="L162" s="46" t="n">
        <v>27.82</v>
      </c>
      <c r="M162" s="45" t="n">
        <f aca="false">ROUND((O162*(L162/N162)),2)</f>
        <v>34.64</v>
      </c>
      <c r="N162" s="46" t="n">
        <v>141.54</v>
      </c>
      <c r="O162" s="45" t="n">
        <f aca="false">ROUND((Q162/(1+$G$4)),2)</f>
        <v>176.22</v>
      </c>
      <c r="P162" s="46" t="n">
        <v>176.22</v>
      </c>
      <c r="Q162" s="45" t="n">
        <f aca="false">ROUND((P162*(1-E$8)),2)</f>
        <v>176.22</v>
      </c>
    </row>
    <row r="163" s="14" customFormat="true" ht="12.8" hidden="false" customHeight="false" outlineLevel="0" collapsed="false">
      <c r="A163" s="58" t="s">
        <v>403</v>
      </c>
      <c r="B163" s="59"/>
      <c r="C163" s="60"/>
      <c r="D163" s="61"/>
      <c r="E163" s="62"/>
      <c r="F163" s="38"/>
      <c r="G163" s="63"/>
      <c r="H163" s="64" t="n">
        <v>9154.16</v>
      </c>
      <c r="I163" s="65" t="n">
        <f aca="false">SUM(I159:I162)</f>
        <v>11397.12</v>
      </c>
      <c r="J163" s="64"/>
      <c r="K163" s="65"/>
      <c r="L163" s="64" t="n">
        <v>9356.11</v>
      </c>
      <c r="M163" s="65" t="n">
        <f aca="false">SUM(M159:M162)</f>
        <v>11648.55</v>
      </c>
      <c r="N163" s="64" t="n">
        <v>18510.27</v>
      </c>
      <c r="O163" s="65" t="n">
        <f aca="false">SUM(O159:O162)</f>
        <v>23045.67</v>
      </c>
      <c r="P163" s="64" t="n">
        <v>23045.67</v>
      </c>
      <c r="Q163" s="65" t="n">
        <f aca="false">SUM(Q159:Q162)</f>
        <v>23045.67</v>
      </c>
    </row>
    <row r="164" s="14" customFormat="true" ht="12.8" hidden="false" customHeight="false" outlineLevel="0" collapsed="false">
      <c r="A164" s="34" t="s">
        <v>404</v>
      </c>
      <c r="B164" s="35" t="s">
        <v>405</v>
      </c>
      <c r="C164" s="36"/>
      <c r="D164" s="36"/>
      <c r="E164" s="37"/>
      <c r="F164" s="38"/>
      <c r="G164" s="37"/>
      <c r="H164" s="38"/>
      <c r="I164" s="37"/>
      <c r="J164" s="84"/>
      <c r="K164" s="37"/>
      <c r="L164" s="38"/>
      <c r="M164" s="37"/>
      <c r="N164" s="38"/>
      <c r="O164" s="37"/>
      <c r="P164" s="39"/>
      <c r="Q164" s="40"/>
    </row>
    <row r="165" s="6" customFormat="true" ht="14.05" hidden="false" customHeight="false" outlineLevel="0" collapsed="false">
      <c r="A165" s="85" t="s">
        <v>406</v>
      </c>
      <c r="B165" s="86" t="s">
        <v>407</v>
      </c>
      <c r="C165" s="87" t="s">
        <v>405</v>
      </c>
      <c r="D165" s="88" t="s">
        <v>56</v>
      </c>
      <c r="E165" s="89" t="n">
        <v>1</v>
      </c>
      <c r="F165" s="46" t="n">
        <v>41050.88</v>
      </c>
      <c r="G165" s="45" t="n">
        <f aca="false">ROUND((I165/E165),2)</f>
        <v>51109.23</v>
      </c>
      <c r="H165" s="46" t="n">
        <v>41050.88</v>
      </c>
      <c r="I165" s="45" t="n">
        <f aca="false">ROUND((O165*(H165/N165)),2)</f>
        <v>51109.23</v>
      </c>
      <c r="J165" s="55" t="n">
        <v>4368.5</v>
      </c>
      <c r="K165" s="45" t="n">
        <f aca="false">ROUND((M165/E165),2)</f>
        <v>5438.88</v>
      </c>
      <c r="L165" s="46" t="n">
        <v>4368.5</v>
      </c>
      <c r="M165" s="45" t="n">
        <f aca="false">ROUND((O165*(L165/N165)),2)</f>
        <v>5438.88</v>
      </c>
      <c r="N165" s="46" t="n">
        <v>45419.38</v>
      </c>
      <c r="O165" s="45" t="n">
        <f aca="false">ROUND((Q165/(1+$G$4)),2)</f>
        <v>56548.11</v>
      </c>
      <c r="P165" s="46" t="n">
        <v>56548.11</v>
      </c>
      <c r="Q165" s="45" t="n">
        <f aca="false">ROUND((P165*(1-E$8)),2)</f>
        <v>56548.11</v>
      </c>
    </row>
    <row r="166" s="6" customFormat="true" ht="12.8" hidden="false" customHeight="false" outlineLevel="0" collapsed="false">
      <c r="A166" s="90"/>
      <c r="B166" s="91"/>
      <c r="C166" s="92"/>
      <c r="D166" s="93"/>
      <c r="E166" s="94"/>
      <c r="F166" s="95"/>
      <c r="G166" s="96"/>
      <c r="H166" s="64" t="n">
        <v>41050.88</v>
      </c>
      <c r="I166" s="65" t="n">
        <f aca="false">SUM(I165)</f>
        <v>51109.23</v>
      </c>
      <c r="J166" s="46"/>
      <c r="K166" s="45"/>
      <c r="L166" s="64" t="n">
        <v>4368.5</v>
      </c>
      <c r="M166" s="65" t="n">
        <f aca="false">SUM(M165)</f>
        <v>5438.88</v>
      </c>
      <c r="N166" s="64" t="n">
        <v>45419.38</v>
      </c>
      <c r="O166" s="65" t="n">
        <f aca="false">SUM(O165)</f>
        <v>56548.11</v>
      </c>
      <c r="P166" s="64" t="n">
        <v>56548.11</v>
      </c>
      <c r="Q166" s="65" t="n">
        <f aca="false">SUM(Q165)</f>
        <v>56548.11</v>
      </c>
    </row>
    <row r="167" s="104" customFormat="true" ht="15" hidden="false" customHeight="false" outlineLevel="0" collapsed="false">
      <c r="A167" s="97" t="s">
        <v>408</v>
      </c>
      <c r="B167" s="98"/>
      <c r="C167" s="99"/>
      <c r="D167" s="99"/>
      <c r="E167" s="100"/>
      <c r="F167" s="101"/>
      <c r="G167" s="100"/>
      <c r="H167" s="102" t="n">
        <v>234563.06</v>
      </c>
      <c r="I167" s="103" t="n">
        <f aca="false">I166+I163+I157+I154+I151+I148+I144+I140+I137+I122+I62+I57+I47+I38+I30+I26</f>
        <v>291157.79</v>
      </c>
      <c r="J167" s="102"/>
      <c r="K167" s="103"/>
      <c r="L167" s="102" t="n">
        <v>396179.22</v>
      </c>
      <c r="M167" s="103" t="n">
        <f aca="false">M166+M163+M157+M154+M151+M148+M144+M140+M137+M122+M62+M57+M47+M38+M30+M26</f>
        <v>485090.14</v>
      </c>
      <c r="N167" s="102" t="n">
        <v>630742.28</v>
      </c>
      <c r="O167" s="103" t="n">
        <f aca="false">O166+O163+O157+O154+O151+O148+O144+O140+O137+O122+O62+O57+O47+O38+O30+O26</f>
        <v>776247.93</v>
      </c>
      <c r="P167" s="102" t="n">
        <v>776247.93</v>
      </c>
      <c r="Q167" s="103" t="n">
        <f aca="false">Q166+Q163+Q157+Q154+Q151+Q148+Q144+Q140+Q137+Q122+Q62+Q57+Q47+Q38+Q30+Q26</f>
        <v>776247.93</v>
      </c>
    </row>
  </sheetData>
  <sheetProtection sheet="true" objects="true" scenarios="true" selectLockedCells="true"/>
  <mergeCells count="8">
    <mergeCell ref="A1:Q1"/>
    <mergeCell ref="A10:A11"/>
    <mergeCell ref="B10:B11"/>
    <mergeCell ref="C10:C11"/>
    <mergeCell ref="D10:D11"/>
    <mergeCell ref="E10:E11"/>
    <mergeCell ref="G10:I10"/>
    <mergeCell ref="K10:M10"/>
  </mergeCells>
  <printOptions headings="false" gridLines="false" gridLinesSet="true" horizontalCentered="true" verticalCentered="false"/>
  <pageMargins left="0.7" right="0.7" top="0.438888888888889" bottom="0.438888888888889" header="0.3" footer="0.3"/>
  <pageSetup paperSize="77" scale="59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>&amp;C&amp;"Arial,Normal"&amp;10&amp;P. &amp;A</oddHeader>
    <oddFooter>&amp;C&amp;"Arial,Normal"&amp;10Página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3" colorId="64" zoomScale="80" zoomScaleNormal="80" zoomScalePageLayoutView="100" workbookViewId="0">
      <selection pane="topLeft" activeCell="G36" activeCellId="0" sqref="G36"/>
    </sheetView>
  </sheetViews>
  <sheetFormatPr defaultRowHeight="15" zeroHeight="false" outlineLevelRow="0" outlineLevelCol="0"/>
  <cols>
    <col collapsed="false" customWidth="true" hidden="false" outlineLevel="0" max="1" min="1" style="105" width="6.43"/>
    <col collapsed="false" customWidth="true" hidden="false" outlineLevel="0" max="2" min="2" style="105" width="19.28"/>
    <col collapsed="false" customWidth="true" hidden="false" outlineLevel="0" max="3" min="3" style="105" width="9.85"/>
    <col collapsed="false" customWidth="true" hidden="false" outlineLevel="0" max="4" min="4" style="105" width="10.07"/>
    <col collapsed="false" customWidth="true" hidden="false" outlineLevel="0" max="5" min="5" style="105" width="11.87"/>
    <col collapsed="false" customWidth="true" hidden="false" outlineLevel="0" max="7" min="6" style="106" width="10.07"/>
    <col collapsed="false" customWidth="true" hidden="false" outlineLevel="0" max="8" min="8" style="107" width="14.89"/>
    <col collapsed="false" customWidth="true" hidden="false" outlineLevel="0" max="9" min="9" style="107" width="8.14"/>
    <col collapsed="false" customWidth="true" hidden="false" outlineLevel="0" max="246" min="10" style="108" width="7.61"/>
    <col collapsed="false" customWidth="true" hidden="false" outlineLevel="0" max="1023" min="247" style="109" width="7.61"/>
    <col collapsed="false" customWidth="true" hidden="false" outlineLevel="0" max="1025" min="1024" style="109" width="6.85"/>
  </cols>
  <sheetData>
    <row r="1" s="111" customFormat="true" ht="15.75" hidden="false" customHeight="false" outlineLevel="0" collapsed="false">
      <c r="A1" s="110" t="s">
        <v>409</v>
      </c>
      <c r="B1" s="110"/>
      <c r="C1" s="110"/>
      <c r="D1" s="110"/>
      <c r="E1" s="110"/>
      <c r="F1" s="110"/>
      <c r="G1" s="110"/>
      <c r="H1" s="110"/>
      <c r="ALZ1" s="109"/>
      <c r="AMA1" s="109"/>
      <c r="AMB1" s="109"/>
      <c r="AMC1" s="109"/>
      <c r="AMD1" s="109"/>
      <c r="AME1" s="109"/>
      <c r="AMF1" s="109"/>
      <c r="AMG1" s="109"/>
      <c r="AMH1" s="109"/>
      <c r="AMI1" s="109"/>
      <c r="AMJ1" s="109"/>
    </row>
    <row r="2" s="115" customFormat="true" ht="12.75" hidden="false" customHeight="true" outlineLevel="0" collapsed="false">
      <c r="A2" s="112"/>
      <c r="B2" s="13" t="s">
        <v>1</v>
      </c>
      <c r="C2" s="15" t="s">
        <v>2</v>
      </c>
      <c r="D2" s="17"/>
      <c r="E2" s="11"/>
      <c r="F2" s="11"/>
      <c r="G2" s="113"/>
      <c r="H2" s="114"/>
      <c r="ALZ2" s="113"/>
      <c r="AMA2" s="113"/>
      <c r="AMB2" s="113"/>
      <c r="AMC2" s="113"/>
      <c r="AMD2" s="113"/>
      <c r="AME2" s="113"/>
      <c r="AMF2" s="113"/>
      <c r="AMG2" s="113"/>
      <c r="AMH2" s="113"/>
      <c r="AMI2" s="113"/>
      <c r="AMJ2" s="113"/>
    </row>
    <row r="3" s="115" customFormat="true" ht="12.75" hidden="false" customHeight="true" outlineLevel="0" collapsed="false">
      <c r="A3" s="112"/>
      <c r="B3" s="21" t="s">
        <v>3</v>
      </c>
      <c r="C3" s="22" t="s">
        <v>4</v>
      </c>
      <c r="D3" s="24" t="n">
        <f aca="false">LDI_Obra!C25</f>
        <v>0</v>
      </c>
      <c r="E3" s="26" t="s">
        <v>5</v>
      </c>
      <c r="F3" s="24" t="n">
        <f aca="false">LDI_Equipamento!C25</f>
        <v>0</v>
      </c>
      <c r="G3" s="113"/>
      <c r="H3" s="114"/>
      <c r="ALZ3" s="113"/>
      <c r="AMA3" s="113"/>
      <c r="AMB3" s="113"/>
      <c r="AMC3" s="113"/>
      <c r="AMD3" s="113"/>
      <c r="AME3" s="113"/>
      <c r="AMF3" s="113"/>
      <c r="AMG3" s="113"/>
      <c r="AMH3" s="113"/>
      <c r="AMI3" s="113"/>
      <c r="AMJ3" s="113"/>
    </row>
    <row r="4" s="115" customFormat="true" ht="12.75" hidden="false" customHeight="true" outlineLevel="0" collapsed="false">
      <c r="A4" s="112"/>
      <c r="B4" s="21" t="s">
        <v>6</v>
      </c>
      <c r="C4" s="11" t="s">
        <v>7</v>
      </c>
      <c r="D4" s="11"/>
      <c r="E4" s="11"/>
      <c r="F4" s="11"/>
      <c r="G4" s="113"/>
      <c r="H4" s="114"/>
      <c r="ALZ4" s="113"/>
      <c r="AMA4" s="113"/>
      <c r="AMB4" s="113"/>
      <c r="AMC4" s="113"/>
      <c r="AMD4" s="113"/>
      <c r="AME4" s="113"/>
      <c r="AMF4" s="113"/>
      <c r="AMG4" s="113"/>
      <c r="AMH4" s="113"/>
      <c r="AMI4" s="113"/>
      <c r="AMJ4" s="113"/>
    </row>
    <row r="5" s="115" customFormat="true" ht="12.75" hidden="false" customHeight="true" outlineLevel="0" collapsed="false">
      <c r="A5" s="112"/>
      <c r="B5" s="21" t="s">
        <v>8</v>
      </c>
      <c r="C5" s="11" t="n">
        <f aca="false">Quantitativo!E6</f>
        <v>0</v>
      </c>
      <c r="D5" s="11"/>
      <c r="E5" s="11"/>
      <c r="F5" s="11"/>
      <c r="G5" s="113"/>
      <c r="H5" s="114"/>
      <c r="ALZ5" s="113"/>
      <c r="AMA5" s="113"/>
      <c r="AMB5" s="113"/>
      <c r="AMC5" s="113"/>
      <c r="AMD5" s="113"/>
      <c r="AME5" s="113"/>
      <c r="AMF5" s="113"/>
      <c r="AMG5" s="113"/>
      <c r="AMH5" s="113"/>
      <c r="AMI5" s="113"/>
      <c r="AMJ5" s="113"/>
    </row>
    <row r="6" s="115" customFormat="true" ht="12.75" hidden="false" customHeight="true" outlineLevel="0" collapsed="false">
      <c r="A6" s="112"/>
      <c r="B6" s="21" t="s">
        <v>9</v>
      </c>
      <c r="C6" s="116" t="n">
        <f aca="false">Quantitativo!E7</f>
        <v>0</v>
      </c>
      <c r="D6" s="11"/>
      <c r="E6" s="11"/>
      <c r="F6" s="11"/>
      <c r="G6" s="113"/>
      <c r="H6" s="113"/>
      <c r="ALZ6" s="113"/>
      <c r="AMA6" s="113"/>
      <c r="AMB6" s="113"/>
      <c r="AMC6" s="113"/>
      <c r="AMD6" s="113"/>
      <c r="AME6" s="113"/>
      <c r="AMF6" s="113"/>
      <c r="AMG6" s="113"/>
      <c r="AMH6" s="113"/>
      <c r="AMI6" s="113"/>
      <c r="AMJ6" s="113"/>
    </row>
    <row r="7" s="111" customFormat="true" ht="14.85" hidden="false" customHeight="true" outlineLevel="0" collapsed="false">
      <c r="A7" s="117"/>
      <c r="B7" s="117"/>
      <c r="C7" s="117"/>
      <c r="D7" s="117"/>
      <c r="E7" s="117"/>
      <c r="F7" s="118"/>
      <c r="G7" s="118"/>
      <c r="H7" s="117"/>
      <c r="ALZ7" s="109"/>
      <c r="AMA7" s="109"/>
      <c r="AMB7" s="109"/>
      <c r="AMC7" s="109"/>
      <c r="AMD7" s="109"/>
      <c r="AME7" s="109"/>
      <c r="AMF7" s="109"/>
      <c r="AMG7" s="109"/>
      <c r="AMH7" s="109"/>
      <c r="AMI7" s="109"/>
      <c r="AMJ7" s="109"/>
    </row>
    <row r="8" s="122" customFormat="true" ht="15.75" hidden="false" customHeight="true" outlineLevel="0" collapsed="false">
      <c r="A8" s="119" t="s">
        <v>11</v>
      </c>
      <c r="B8" s="120" t="s">
        <v>13</v>
      </c>
      <c r="C8" s="121" t="s">
        <v>410</v>
      </c>
      <c r="D8" s="121"/>
      <c r="E8" s="121"/>
      <c r="F8" s="121"/>
      <c r="G8" s="121"/>
      <c r="H8" s="121" t="s">
        <v>411</v>
      </c>
      <c r="ALZ8" s="109"/>
      <c r="AMA8" s="109"/>
      <c r="AMB8" s="109"/>
      <c r="AMC8" s="109"/>
      <c r="AMD8" s="109"/>
      <c r="AME8" s="109"/>
      <c r="AMF8" s="109"/>
      <c r="AMG8" s="109"/>
      <c r="AMH8" s="109"/>
      <c r="AMI8" s="109"/>
      <c r="AMJ8" s="109"/>
    </row>
    <row r="9" s="122" customFormat="true" ht="15.75" hidden="false" customHeight="false" outlineLevel="0" collapsed="false">
      <c r="A9" s="119"/>
      <c r="B9" s="119"/>
      <c r="C9" s="123" t="s">
        <v>412</v>
      </c>
      <c r="D9" s="123" t="s">
        <v>413</v>
      </c>
      <c r="E9" s="123" t="s">
        <v>414</v>
      </c>
      <c r="F9" s="123" t="s">
        <v>415</v>
      </c>
      <c r="G9" s="123" t="s">
        <v>416</v>
      </c>
      <c r="H9" s="121"/>
      <c r="ALZ9" s="109"/>
      <c r="AMA9" s="109"/>
      <c r="AMB9" s="109"/>
      <c r="AMC9" s="109"/>
      <c r="AMD9" s="109"/>
      <c r="AME9" s="109"/>
      <c r="AMF9" s="109"/>
      <c r="AMG9" s="109"/>
      <c r="AMH9" s="109"/>
      <c r="AMI9" s="109"/>
      <c r="AMJ9" s="109"/>
    </row>
    <row r="10" s="122" customFormat="true" ht="15" hidden="false" customHeight="false" outlineLevel="0" collapsed="false">
      <c r="A10" s="124" t="n">
        <v>1</v>
      </c>
      <c r="B10" s="125" t="str">
        <f aca="false">Quantitativo!B12</f>
        <v>Serviços preliminares</v>
      </c>
      <c r="C10" s="126"/>
      <c r="D10" s="126"/>
      <c r="E10" s="126"/>
      <c r="F10" s="127"/>
      <c r="G10" s="127"/>
      <c r="H10" s="128" t="n">
        <f aca="false">SUM(C10:G10)</f>
        <v>0</v>
      </c>
      <c r="ALZ10" s="109"/>
      <c r="AMA10" s="109"/>
      <c r="AMB10" s="109"/>
      <c r="AMC10" s="109"/>
      <c r="AMD10" s="109"/>
      <c r="AME10" s="109"/>
      <c r="AMF10" s="109"/>
      <c r="AMG10" s="109"/>
      <c r="AMH10" s="109"/>
      <c r="AMI10" s="109"/>
      <c r="AMJ10" s="109"/>
    </row>
    <row r="11" s="122" customFormat="true" ht="15.75" hidden="false" customHeight="false" outlineLevel="0" collapsed="false">
      <c r="A11" s="124"/>
      <c r="B11" s="124"/>
      <c r="C11" s="129" t="n">
        <f aca="false">$H11*C10</f>
        <v>0</v>
      </c>
      <c r="D11" s="129" t="n">
        <f aca="false">$H11*D10</f>
        <v>0</v>
      </c>
      <c r="E11" s="129" t="n">
        <f aca="false">$H11*E10</f>
        <v>0</v>
      </c>
      <c r="F11" s="129" t="n">
        <f aca="false">$H11*F10</f>
        <v>0</v>
      </c>
      <c r="G11" s="129" t="n">
        <f aca="false">$H11*G10</f>
        <v>0</v>
      </c>
      <c r="H11" s="130" t="n">
        <f aca="false">Quantitativo!Q26</f>
        <v>36623.76</v>
      </c>
      <c r="ALZ11" s="109"/>
      <c r="AMA11" s="109"/>
      <c r="AMB11" s="109"/>
      <c r="AMC11" s="109"/>
      <c r="AMD11" s="109"/>
      <c r="AME11" s="109"/>
      <c r="AMF11" s="109"/>
      <c r="AMG11" s="109"/>
      <c r="AMH11" s="109"/>
      <c r="AMI11" s="109"/>
      <c r="AMJ11" s="109"/>
    </row>
    <row r="12" s="122" customFormat="true" ht="15" hidden="false" customHeight="false" outlineLevel="0" collapsed="false">
      <c r="A12" s="124" t="n">
        <v>2</v>
      </c>
      <c r="B12" s="125" t="str">
        <f aca="false">Quantitativo!B27</f>
        <v>Movimentação de terra</v>
      </c>
      <c r="C12" s="131"/>
      <c r="D12" s="127"/>
      <c r="E12" s="127"/>
      <c r="F12" s="127"/>
      <c r="G12" s="127"/>
      <c r="H12" s="128" t="n">
        <f aca="false">SUM(C12:G12)</f>
        <v>0</v>
      </c>
      <c r="ALZ12" s="109"/>
      <c r="AMA12" s="109"/>
      <c r="AMB12" s="109"/>
      <c r="AMC12" s="109"/>
      <c r="AMD12" s="109"/>
      <c r="AME12" s="109"/>
      <c r="AMF12" s="109"/>
      <c r="AMG12" s="109"/>
      <c r="AMH12" s="109"/>
      <c r="AMI12" s="109"/>
      <c r="AMJ12" s="109"/>
    </row>
    <row r="13" s="122" customFormat="true" ht="15.75" hidden="false" customHeight="false" outlineLevel="0" collapsed="false">
      <c r="A13" s="124"/>
      <c r="B13" s="124"/>
      <c r="C13" s="129" t="n">
        <f aca="false">$H13*C12</f>
        <v>0</v>
      </c>
      <c r="D13" s="129" t="n">
        <f aca="false">$H13*D12</f>
        <v>0</v>
      </c>
      <c r="E13" s="129" t="n">
        <f aca="false">$H13*E12</f>
        <v>0</v>
      </c>
      <c r="F13" s="129" t="n">
        <f aca="false">$H13*F12</f>
        <v>0</v>
      </c>
      <c r="G13" s="129" t="n">
        <f aca="false">$H13*G12</f>
        <v>0</v>
      </c>
      <c r="H13" s="130" t="n">
        <f aca="false">Quantitativo!Q30</f>
        <v>835.72</v>
      </c>
      <c r="ALZ13" s="109"/>
      <c r="AMA13" s="109"/>
      <c r="AMB13" s="109"/>
      <c r="AMC13" s="109"/>
      <c r="AMD13" s="109"/>
      <c r="AME13" s="109"/>
      <c r="AMF13" s="109"/>
      <c r="AMG13" s="109"/>
      <c r="AMH13" s="109"/>
      <c r="AMI13" s="109"/>
      <c r="AMJ13" s="109"/>
    </row>
    <row r="14" s="122" customFormat="true" ht="15" hidden="false" customHeight="false" outlineLevel="0" collapsed="false">
      <c r="A14" s="124" t="n">
        <v>3</v>
      </c>
      <c r="B14" s="125" t="str">
        <f aca="false">Quantitativo!B31</f>
        <v>Infraestrutura</v>
      </c>
      <c r="C14" s="131"/>
      <c r="D14" s="126"/>
      <c r="E14" s="127"/>
      <c r="F14" s="127"/>
      <c r="G14" s="127"/>
      <c r="H14" s="128" t="n">
        <f aca="false">SUM(C14:G14)</f>
        <v>0</v>
      </c>
      <c r="ALZ14" s="109"/>
      <c r="AMA14" s="109"/>
      <c r="AMB14" s="109"/>
      <c r="AMC14" s="109"/>
      <c r="AMD14" s="109"/>
      <c r="AME14" s="109"/>
      <c r="AMF14" s="109"/>
      <c r="AMG14" s="109"/>
      <c r="AMH14" s="109"/>
      <c r="AMI14" s="109"/>
      <c r="AMJ14" s="109"/>
    </row>
    <row r="15" s="122" customFormat="true" ht="15.75" hidden="false" customHeight="false" outlineLevel="0" collapsed="false">
      <c r="A15" s="124"/>
      <c r="B15" s="124"/>
      <c r="C15" s="129" t="n">
        <f aca="false">$H15*C14</f>
        <v>0</v>
      </c>
      <c r="D15" s="129" t="n">
        <f aca="false">$H15*D14</f>
        <v>0</v>
      </c>
      <c r="E15" s="129" t="n">
        <f aca="false">$H15*E14</f>
        <v>0</v>
      </c>
      <c r="F15" s="129" t="n">
        <f aca="false">$H15*F14</f>
        <v>0</v>
      </c>
      <c r="G15" s="129" t="n">
        <f aca="false">$H15*G14</f>
        <v>0</v>
      </c>
      <c r="H15" s="130" t="n">
        <f aca="false">Quantitativo!Q38</f>
        <v>3341.34</v>
      </c>
      <c r="ALZ15" s="109"/>
      <c r="AMA15" s="109"/>
      <c r="AMB15" s="109"/>
      <c r="AMC15" s="109"/>
      <c r="AMD15" s="109"/>
      <c r="AME15" s="109"/>
      <c r="AMF15" s="109"/>
      <c r="AMG15" s="109"/>
      <c r="AMH15" s="109"/>
      <c r="AMI15" s="109"/>
      <c r="AMJ15" s="109"/>
    </row>
    <row r="16" s="122" customFormat="true" ht="15" hidden="false" customHeight="false" outlineLevel="0" collapsed="false">
      <c r="A16" s="124" t="n">
        <v>4</v>
      </c>
      <c r="B16" s="125" t="str">
        <f aca="false">Quantitativo!B39</f>
        <v>Supraestrutura</v>
      </c>
      <c r="C16" s="131"/>
      <c r="D16" s="131"/>
      <c r="E16" s="126"/>
      <c r="F16" s="127"/>
      <c r="G16" s="127"/>
      <c r="H16" s="128" t="n">
        <f aca="false">SUM(C16:G16)</f>
        <v>0</v>
      </c>
      <c r="ALZ16" s="109"/>
      <c r="AMA16" s="109"/>
      <c r="AMB16" s="109"/>
      <c r="AMC16" s="109"/>
      <c r="AMD16" s="109"/>
      <c r="AME16" s="109"/>
      <c r="AMF16" s="109"/>
      <c r="AMG16" s="109"/>
      <c r="AMH16" s="109"/>
      <c r="AMI16" s="109"/>
      <c r="AMJ16" s="109"/>
    </row>
    <row r="17" s="122" customFormat="true" ht="15.75" hidden="false" customHeight="false" outlineLevel="0" collapsed="false">
      <c r="A17" s="124"/>
      <c r="B17" s="124"/>
      <c r="C17" s="129" t="n">
        <f aca="false">$H17*C16</f>
        <v>0</v>
      </c>
      <c r="D17" s="129" t="n">
        <f aca="false">$H17*D16</f>
        <v>0</v>
      </c>
      <c r="E17" s="129" t="n">
        <f aca="false">$H17*E16</f>
        <v>0</v>
      </c>
      <c r="F17" s="129" t="n">
        <f aca="false">$H17*F16</f>
        <v>0</v>
      </c>
      <c r="G17" s="129" t="n">
        <f aca="false">$H17*G16</f>
        <v>0</v>
      </c>
      <c r="H17" s="130" t="n">
        <f aca="false">Quantitativo!Q47</f>
        <v>15672.56</v>
      </c>
      <c r="ALZ17" s="109"/>
      <c r="AMA17" s="109"/>
      <c r="AMB17" s="109"/>
      <c r="AMC17" s="109"/>
      <c r="AMD17" s="109"/>
      <c r="AME17" s="109"/>
      <c r="AMF17" s="109"/>
      <c r="AMG17" s="109"/>
      <c r="AMH17" s="109"/>
      <c r="AMI17" s="109"/>
      <c r="AMJ17" s="109"/>
    </row>
    <row r="18" s="122" customFormat="true" ht="15" hidden="false" customHeight="false" outlineLevel="0" collapsed="false">
      <c r="A18" s="124" t="n">
        <v>5</v>
      </c>
      <c r="B18" s="125" t="str">
        <f aca="false">Quantitativo!B48</f>
        <v>Vedação</v>
      </c>
      <c r="C18" s="127"/>
      <c r="D18" s="131"/>
      <c r="E18" s="127"/>
      <c r="F18" s="127"/>
      <c r="G18" s="127"/>
      <c r="H18" s="128" t="n">
        <f aca="false">SUM(C18:G18)</f>
        <v>0</v>
      </c>
      <c r="ALZ18" s="109"/>
      <c r="AMA18" s="109"/>
      <c r="AMB18" s="109"/>
      <c r="AMC18" s="109"/>
      <c r="AMD18" s="109"/>
      <c r="AME18" s="109"/>
      <c r="AMF18" s="109"/>
      <c r="AMG18" s="109"/>
      <c r="AMH18" s="109"/>
      <c r="AMI18" s="109"/>
      <c r="AMJ18" s="109"/>
    </row>
    <row r="19" s="122" customFormat="true" ht="15.75" hidden="false" customHeight="false" outlineLevel="0" collapsed="false">
      <c r="A19" s="124"/>
      <c r="B19" s="124"/>
      <c r="C19" s="129" t="n">
        <f aca="false">$H19*C18</f>
        <v>0</v>
      </c>
      <c r="D19" s="129" t="n">
        <f aca="false">$H19*D18</f>
        <v>0</v>
      </c>
      <c r="E19" s="129" t="n">
        <f aca="false">$H19*E18</f>
        <v>0</v>
      </c>
      <c r="F19" s="129" t="n">
        <f aca="false">$H19*F18</f>
        <v>0</v>
      </c>
      <c r="G19" s="129" t="n">
        <f aca="false">$H19*G18</f>
        <v>0</v>
      </c>
      <c r="H19" s="130" t="n">
        <f aca="false">Quantitativo!Q57</f>
        <v>32132.58</v>
      </c>
      <c r="ALZ19" s="109"/>
      <c r="AMA19" s="109"/>
      <c r="AMB19" s="109"/>
      <c r="AMC19" s="109"/>
      <c r="AMD19" s="109"/>
      <c r="AME19" s="109"/>
      <c r="AMF19" s="109"/>
      <c r="AMG19" s="109"/>
      <c r="AMH19" s="109"/>
      <c r="AMI19" s="109"/>
      <c r="AMJ19" s="109"/>
    </row>
    <row r="20" s="122" customFormat="true" ht="15" hidden="false" customHeight="false" outlineLevel="0" collapsed="false">
      <c r="A20" s="124" t="n">
        <v>6</v>
      </c>
      <c r="B20" s="125" t="str">
        <f aca="false">Quantitativo!B58</f>
        <v>Esquadrias</v>
      </c>
      <c r="C20" s="127"/>
      <c r="D20" s="131"/>
      <c r="E20" s="131"/>
      <c r="F20" s="127"/>
      <c r="G20" s="126"/>
      <c r="H20" s="128" t="n">
        <f aca="false">SUM(C20:G20)</f>
        <v>0</v>
      </c>
      <c r="ALZ20" s="109"/>
      <c r="AMA20" s="109"/>
      <c r="AMB20" s="109"/>
      <c r="AMC20" s="109"/>
      <c r="AMD20" s="109"/>
      <c r="AME20" s="109"/>
      <c r="AMF20" s="109"/>
      <c r="AMG20" s="109"/>
      <c r="AMH20" s="109"/>
      <c r="AMI20" s="109"/>
      <c r="AMJ20" s="109"/>
    </row>
    <row r="21" s="122" customFormat="true" ht="15.75" hidden="false" customHeight="false" outlineLevel="0" collapsed="false">
      <c r="A21" s="124"/>
      <c r="B21" s="124"/>
      <c r="C21" s="129" t="n">
        <f aca="false">$H21*C20</f>
        <v>0</v>
      </c>
      <c r="D21" s="129" t="n">
        <f aca="false">$H21*D20</f>
        <v>0</v>
      </c>
      <c r="E21" s="129" t="n">
        <f aca="false">$H21*E20</f>
        <v>0</v>
      </c>
      <c r="F21" s="129" t="n">
        <f aca="false">$H21*F20</f>
        <v>0</v>
      </c>
      <c r="G21" s="129" t="n">
        <f aca="false">$H21*G20</f>
        <v>0</v>
      </c>
      <c r="H21" s="130" t="n">
        <f aca="false">Quantitativo!Q62</f>
        <v>5482.07</v>
      </c>
      <c r="ALZ21" s="109"/>
      <c r="AMA21" s="109"/>
      <c r="AMB21" s="109"/>
      <c r="AMC21" s="109"/>
      <c r="AMD21" s="109"/>
      <c r="AME21" s="109"/>
      <c r="AMF21" s="109"/>
      <c r="AMG21" s="109"/>
      <c r="AMH21" s="109"/>
      <c r="AMI21" s="109"/>
      <c r="AMJ21" s="109"/>
    </row>
    <row r="22" s="122" customFormat="true" ht="15" hidden="false" customHeight="false" outlineLevel="0" collapsed="false">
      <c r="A22" s="124" t="n">
        <v>7</v>
      </c>
      <c r="B22" s="125" t="str">
        <f aca="false">Quantitativo!B63</f>
        <v>Instalações elétricas</v>
      </c>
      <c r="C22" s="127"/>
      <c r="D22" s="126"/>
      <c r="E22" s="126"/>
      <c r="F22" s="126"/>
      <c r="G22" s="126"/>
      <c r="H22" s="128" t="n">
        <f aca="false">SUM(C22:G22)</f>
        <v>0</v>
      </c>
      <c r="ALZ22" s="109"/>
      <c r="AMA22" s="109"/>
      <c r="AMB22" s="109"/>
      <c r="AMC22" s="109"/>
      <c r="AMD22" s="109"/>
      <c r="AME22" s="109"/>
      <c r="AMF22" s="109"/>
      <c r="AMG22" s="109"/>
      <c r="AMH22" s="109"/>
      <c r="AMI22" s="109"/>
      <c r="AMJ22" s="109"/>
    </row>
    <row r="23" s="122" customFormat="true" ht="15.75" hidden="false" customHeight="false" outlineLevel="0" collapsed="false">
      <c r="A23" s="124"/>
      <c r="B23" s="124"/>
      <c r="C23" s="129" t="n">
        <f aca="false">$H23*C22</f>
        <v>0</v>
      </c>
      <c r="D23" s="129" t="n">
        <f aca="false">$H23*D22</f>
        <v>0</v>
      </c>
      <c r="E23" s="129" t="n">
        <f aca="false">$H23*E22</f>
        <v>0</v>
      </c>
      <c r="F23" s="129" t="n">
        <f aca="false">$H23*F22</f>
        <v>0</v>
      </c>
      <c r="G23" s="129" t="n">
        <f aca="false">$H23*G22</f>
        <v>0</v>
      </c>
      <c r="H23" s="130" t="n">
        <f aca="false">Quantitativo!Q122</f>
        <v>161993.32</v>
      </c>
      <c r="ALZ23" s="109"/>
      <c r="AMA23" s="109"/>
      <c r="AMB23" s="109"/>
      <c r="AMC23" s="109"/>
      <c r="AMD23" s="109"/>
      <c r="AME23" s="109"/>
      <c r="AMF23" s="109"/>
      <c r="AMG23" s="109"/>
      <c r="AMH23" s="109"/>
      <c r="AMI23" s="109"/>
      <c r="AMJ23" s="109"/>
    </row>
    <row r="24" s="122" customFormat="true" ht="15" hidden="false" customHeight="false" outlineLevel="0" collapsed="false">
      <c r="A24" s="124" t="n">
        <v>8</v>
      </c>
      <c r="B24" s="125" t="str">
        <f aca="false">Quantitativo!B123</f>
        <v>Instalações de rede lógica</v>
      </c>
      <c r="C24" s="127"/>
      <c r="D24" s="127"/>
      <c r="E24" s="131"/>
      <c r="F24" s="127"/>
      <c r="G24" s="126"/>
      <c r="H24" s="128" t="n">
        <f aca="false">SUM(C24:G24)</f>
        <v>0</v>
      </c>
      <c r="ALZ24" s="109"/>
      <c r="AMA24" s="109"/>
      <c r="AMB24" s="109"/>
      <c r="AMC24" s="109"/>
      <c r="AMD24" s="109"/>
      <c r="AME24" s="109"/>
      <c r="AMF24" s="109"/>
      <c r="AMG24" s="109"/>
      <c r="AMH24" s="109"/>
      <c r="AMI24" s="109"/>
      <c r="AMJ24" s="109"/>
    </row>
    <row r="25" s="122" customFormat="true" ht="15.75" hidden="false" customHeight="false" outlineLevel="0" collapsed="false">
      <c r="A25" s="124"/>
      <c r="B25" s="124"/>
      <c r="C25" s="129" t="n">
        <f aca="false">$H25*C24</f>
        <v>0</v>
      </c>
      <c r="D25" s="129" t="n">
        <f aca="false">$H25*D24</f>
        <v>0</v>
      </c>
      <c r="E25" s="129" t="n">
        <f aca="false">$H25*E24</f>
        <v>0</v>
      </c>
      <c r="F25" s="129" t="n">
        <f aca="false">$H25*F24</f>
        <v>0</v>
      </c>
      <c r="G25" s="129" t="n">
        <f aca="false">$H25*G24</f>
        <v>0</v>
      </c>
      <c r="H25" s="130" t="n">
        <f aca="false">Quantitativo!Q137</f>
        <v>160906.96</v>
      </c>
      <c r="ALZ25" s="109"/>
      <c r="AMA25" s="109"/>
      <c r="AMB25" s="109"/>
      <c r="AMC25" s="109"/>
      <c r="AMD25" s="109"/>
      <c r="AME25" s="109"/>
      <c r="AMF25" s="109"/>
      <c r="AMG25" s="109"/>
      <c r="AMH25" s="109"/>
      <c r="AMI25" s="109"/>
      <c r="AMJ25" s="109"/>
    </row>
    <row r="26" s="122" customFormat="true" ht="15" hidden="false" customHeight="false" outlineLevel="0" collapsed="false">
      <c r="A26" s="124" t="n">
        <v>9</v>
      </c>
      <c r="B26" s="125" t="str">
        <f aca="false">Quantitativo!B138</f>
        <v>Impermeabilização</v>
      </c>
      <c r="C26" s="127"/>
      <c r="D26" s="127"/>
      <c r="E26" s="127"/>
      <c r="F26" s="131"/>
      <c r="G26" s="131"/>
      <c r="H26" s="128" t="n">
        <f aca="false">SUM(C26:G26)</f>
        <v>0</v>
      </c>
      <c r="ALZ26" s="109"/>
      <c r="AMA26" s="109"/>
      <c r="AMB26" s="109"/>
      <c r="AMC26" s="109"/>
      <c r="AMD26" s="109"/>
      <c r="AME26" s="109"/>
      <c r="AMF26" s="109"/>
      <c r="AMG26" s="109"/>
      <c r="AMH26" s="109"/>
      <c r="AMI26" s="109"/>
      <c r="AMJ26" s="109"/>
    </row>
    <row r="27" s="122" customFormat="true" ht="15.75" hidden="false" customHeight="false" outlineLevel="0" collapsed="false">
      <c r="A27" s="124"/>
      <c r="B27" s="124"/>
      <c r="C27" s="129" t="n">
        <f aca="false">$H27*C26</f>
        <v>0</v>
      </c>
      <c r="D27" s="129" t="n">
        <f aca="false">$H27*D26</f>
        <v>0</v>
      </c>
      <c r="E27" s="129" t="n">
        <f aca="false">$H27*E26</f>
        <v>0</v>
      </c>
      <c r="F27" s="129" t="n">
        <f aca="false">$H27*F26</f>
        <v>0</v>
      </c>
      <c r="G27" s="129" t="n">
        <f aca="false">$H27*G26</f>
        <v>0</v>
      </c>
      <c r="H27" s="130" t="n">
        <f aca="false">Quantitativo!Q140</f>
        <v>822.73</v>
      </c>
      <c r="ALZ27" s="109"/>
      <c r="AMA27" s="109"/>
      <c r="AMB27" s="109"/>
      <c r="AMC27" s="109"/>
      <c r="AMD27" s="109"/>
      <c r="AME27" s="109"/>
      <c r="AMF27" s="109"/>
      <c r="AMG27" s="109"/>
      <c r="AMH27" s="109"/>
      <c r="AMI27" s="109"/>
      <c r="AMJ27" s="109"/>
    </row>
    <row r="28" s="122" customFormat="true" ht="15" hidden="false" customHeight="false" outlineLevel="0" collapsed="false">
      <c r="A28" s="124" t="n">
        <v>10</v>
      </c>
      <c r="B28" s="125" t="str">
        <f aca="false">Quantitativo!B141</f>
        <v>Revestimentos</v>
      </c>
      <c r="C28" s="127"/>
      <c r="D28" s="127"/>
      <c r="E28" s="126"/>
      <c r="F28" s="126"/>
      <c r="G28" s="131"/>
      <c r="H28" s="128" t="n">
        <f aca="false">SUM(C28:G28)</f>
        <v>0</v>
      </c>
      <c r="ALZ28" s="109"/>
      <c r="AMA28" s="109"/>
      <c r="AMB28" s="109"/>
      <c r="AMC28" s="109"/>
      <c r="AMD28" s="109"/>
      <c r="AME28" s="109"/>
      <c r="AMF28" s="109"/>
      <c r="AMG28" s="109"/>
      <c r="AMH28" s="109"/>
      <c r="AMI28" s="109"/>
      <c r="AMJ28" s="109"/>
    </row>
    <row r="29" s="122" customFormat="true" ht="15.75" hidden="false" customHeight="false" outlineLevel="0" collapsed="false">
      <c r="A29" s="124"/>
      <c r="B29" s="124"/>
      <c r="C29" s="129" t="n">
        <f aca="false">$H29*C28</f>
        <v>0</v>
      </c>
      <c r="D29" s="129" t="n">
        <f aca="false">$H29*D28</f>
        <v>0</v>
      </c>
      <c r="E29" s="129" t="n">
        <f aca="false">$H29*E28</f>
        <v>0</v>
      </c>
      <c r="F29" s="129" t="n">
        <f aca="false">$H29*F28</f>
        <v>0</v>
      </c>
      <c r="G29" s="129" t="n">
        <f aca="false">$H29*G28</f>
        <v>0</v>
      </c>
      <c r="H29" s="132" t="n">
        <f aca="false">Quantitativo!Q144</f>
        <v>250.06</v>
      </c>
      <c r="ALZ29" s="109"/>
      <c r="AMA29" s="109"/>
      <c r="AMB29" s="109"/>
      <c r="AMC29" s="109"/>
      <c r="AMD29" s="109"/>
      <c r="AME29" s="109"/>
      <c r="AMF29" s="109"/>
      <c r="AMG29" s="109"/>
      <c r="AMH29" s="109"/>
      <c r="AMI29" s="109"/>
      <c r="AMJ29" s="109"/>
    </row>
    <row r="30" s="122" customFormat="true" ht="15" hidden="false" customHeight="false" outlineLevel="0" collapsed="false">
      <c r="A30" s="124" t="n">
        <v>11</v>
      </c>
      <c r="B30" s="125" t="str">
        <f aca="false">Quantitativo!B145</f>
        <v>Pintura</v>
      </c>
      <c r="C30" s="127"/>
      <c r="D30" s="127"/>
      <c r="E30" s="127"/>
      <c r="F30" s="131"/>
      <c r="G30" s="131"/>
      <c r="H30" s="128" t="n">
        <f aca="false">SUM(C30:G30)</f>
        <v>0</v>
      </c>
      <c r="ALZ30" s="109"/>
      <c r="AMA30" s="109"/>
      <c r="AMB30" s="109"/>
      <c r="AMC30" s="109"/>
      <c r="AMD30" s="109"/>
      <c r="AME30" s="109"/>
      <c r="AMF30" s="109"/>
      <c r="AMG30" s="109"/>
      <c r="AMH30" s="109"/>
      <c r="AMI30" s="109"/>
      <c r="AMJ30" s="109"/>
    </row>
    <row r="31" s="122" customFormat="true" ht="15.75" hidden="false" customHeight="false" outlineLevel="0" collapsed="false">
      <c r="A31" s="124"/>
      <c r="B31" s="124"/>
      <c r="C31" s="129" t="n">
        <f aca="false">$H31*C30</f>
        <v>0</v>
      </c>
      <c r="D31" s="129" t="n">
        <f aca="false">$H31*D30</f>
        <v>0</v>
      </c>
      <c r="E31" s="129" t="n">
        <f aca="false">$H31*E30</f>
        <v>0</v>
      </c>
      <c r="F31" s="129" t="n">
        <f aca="false">$H31*F30</f>
        <v>0</v>
      </c>
      <c r="G31" s="129" t="n">
        <f aca="false">$H31*G30</f>
        <v>0</v>
      </c>
      <c r="H31" s="130" t="n">
        <f aca="false">Quantitativo!Q148</f>
        <v>516.66</v>
      </c>
      <c r="ALZ31" s="109"/>
      <c r="AMA31" s="109"/>
      <c r="AMB31" s="109"/>
      <c r="AMC31" s="109"/>
      <c r="AMD31" s="109"/>
      <c r="AME31" s="109"/>
      <c r="AMF31" s="109"/>
      <c r="AMG31" s="109"/>
      <c r="AMH31" s="109"/>
      <c r="AMI31" s="109"/>
      <c r="AMJ31" s="109"/>
    </row>
    <row r="32" s="122" customFormat="true" ht="15" hidden="false" customHeight="false" outlineLevel="0" collapsed="false">
      <c r="A32" s="124" t="n">
        <v>12</v>
      </c>
      <c r="B32" s="125" t="str">
        <f aca="false">Quantitativo!B149</f>
        <v>Forro</v>
      </c>
      <c r="C32" s="127"/>
      <c r="D32" s="131"/>
      <c r="E32" s="131"/>
      <c r="F32" s="126"/>
      <c r="G32" s="133"/>
      <c r="H32" s="128" t="n">
        <f aca="false">SUM(C32:G32)</f>
        <v>0</v>
      </c>
      <c r="ALZ32" s="109"/>
      <c r="AMA32" s="109"/>
      <c r="AMB32" s="109"/>
      <c r="AMC32" s="109"/>
      <c r="AMD32" s="109"/>
      <c r="AME32" s="109"/>
      <c r="AMF32" s="109"/>
      <c r="AMG32" s="109"/>
      <c r="AMH32" s="109"/>
      <c r="AMI32" s="109"/>
      <c r="AMJ32" s="109"/>
    </row>
    <row r="33" s="122" customFormat="true" ht="15.75" hidden="false" customHeight="false" outlineLevel="0" collapsed="false">
      <c r="A33" s="124"/>
      <c r="B33" s="124"/>
      <c r="C33" s="129" t="n">
        <f aca="false">$H33*C32</f>
        <v>0</v>
      </c>
      <c r="D33" s="129" t="n">
        <f aca="false">$H33*D32</f>
        <v>0</v>
      </c>
      <c r="E33" s="129" t="n">
        <f aca="false">$H33*E32</f>
        <v>0</v>
      </c>
      <c r="F33" s="129" t="n">
        <f aca="false">$H33*F32</f>
        <v>0</v>
      </c>
      <c r="G33" s="129" t="n">
        <f aca="false">$H33*G32</f>
        <v>0</v>
      </c>
      <c r="H33" s="132" t="n">
        <f aca="false">Quantitativo!Q151</f>
        <v>21350.03</v>
      </c>
      <c r="ALZ33" s="109"/>
      <c r="AMA33" s="109"/>
      <c r="AMB33" s="109"/>
      <c r="AMC33" s="109"/>
      <c r="AMD33" s="109"/>
      <c r="AME33" s="109"/>
      <c r="AMF33" s="109"/>
      <c r="AMG33" s="109"/>
      <c r="AMH33" s="109"/>
      <c r="AMI33" s="109"/>
      <c r="AMJ33" s="109"/>
    </row>
    <row r="34" s="122" customFormat="true" ht="15" hidden="false" customHeight="false" outlineLevel="0" collapsed="false">
      <c r="A34" s="124" t="n">
        <v>13</v>
      </c>
      <c r="B34" s="125" t="str">
        <f aca="false">Quantitativo!B152</f>
        <v>Instalações especiais</v>
      </c>
      <c r="C34" s="127"/>
      <c r="D34" s="131"/>
      <c r="E34" s="131"/>
      <c r="F34" s="131"/>
      <c r="G34" s="131"/>
      <c r="H34" s="128" t="n">
        <f aca="false">SUM(C34:G34)</f>
        <v>0</v>
      </c>
      <c r="ALZ34" s="109"/>
      <c r="AMA34" s="109"/>
      <c r="AMB34" s="109"/>
      <c r="AMC34" s="109"/>
      <c r="AMD34" s="109"/>
      <c r="AME34" s="109"/>
      <c r="AMF34" s="109"/>
      <c r="AMG34" s="109"/>
      <c r="AMH34" s="109"/>
      <c r="AMI34" s="109"/>
      <c r="AMJ34" s="109"/>
    </row>
    <row r="35" s="122" customFormat="true" ht="15" hidden="false" customHeight="false" outlineLevel="0" collapsed="false">
      <c r="A35" s="124"/>
      <c r="B35" s="124"/>
      <c r="C35" s="129" t="n">
        <f aca="false">$H35*C34</f>
        <v>0</v>
      </c>
      <c r="D35" s="129" t="n">
        <f aca="false">$H35*D34</f>
        <v>0</v>
      </c>
      <c r="E35" s="129" t="n">
        <f aca="false">$H35*E34</f>
        <v>0</v>
      </c>
      <c r="F35" s="129" t="n">
        <f aca="false">$H35*F34</f>
        <v>0</v>
      </c>
      <c r="G35" s="129" t="n">
        <f aca="false">$H35*G34</f>
        <v>0</v>
      </c>
      <c r="H35" s="132" t="n">
        <f aca="false">Quantitativo!Q154</f>
        <v>28672.47</v>
      </c>
      <c r="ALZ35" s="109"/>
      <c r="AMA35" s="109"/>
      <c r="AMB35" s="109"/>
      <c r="AMC35" s="109"/>
      <c r="AMD35" s="109"/>
      <c r="AME35" s="109"/>
      <c r="AMF35" s="109"/>
      <c r="AMG35" s="109"/>
      <c r="AMH35" s="109"/>
      <c r="AMI35" s="109"/>
      <c r="AMJ35" s="109"/>
    </row>
    <row r="36" s="122" customFormat="true" ht="15" hidden="false" customHeight="false" outlineLevel="0" collapsed="false">
      <c r="A36" s="124" t="n">
        <v>14</v>
      </c>
      <c r="B36" s="125" t="str">
        <f aca="false">Quantitativo!B155</f>
        <v>Equipamentos</v>
      </c>
      <c r="C36" s="127"/>
      <c r="D36" s="131"/>
      <c r="E36" s="131"/>
      <c r="F36" s="131"/>
      <c r="G36" s="131"/>
      <c r="H36" s="128" t="n">
        <f aca="false">SUM(C36:G36)</f>
        <v>0</v>
      </c>
      <c r="ALZ36" s="109"/>
      <c r="AMA36" s="109"/>
      <c r="AMB36" s="109"/>
      <c r="AMC36" s="109"/>
      <c r="AMD36" s="109"/>
      <c r="AME36" s="109"/>
      <c r="AMF36" s="109"/>
      <c r="AMG36" s="109"/>
      <c r="AMH36" s="109"/>
      <c r="AMI36" s="109"/>
      <c r="AMJ36" s="109"/>
    </row>
    <row r="37" s="122" customFormat="true" ht="15" hidden="false" customHeight="false" outlineLevel="0" collapsed="false">
      <c r="A37" s="124"/>
      <c r="B37" s="124"/>
      <c r="C37" s="129" t="n">
        <f aca="false">$H37*C36</f>
        <v>0</v>
      </c>
      <c r="D37" s="129" t="n">
        <f aca="false">$H37*D36</f>
        <v>0</v>
      </c>
      <c r="E37" s="129" t="n">
        <f aca="false">$H37*E36</f>
        <v>0</v>
      </c>
      <c r="F37" s="129" t="n">
        <f aca="false">$H37*F36</f>
        <v>0</v>
      </c>
      <c r="G37" s="129" t="n">
        <f aca="false">$H37*G36</f>
        <v>0</v>
      </c>
      <c r="H37" s="132" t="n">
        <f aca="false">Quantitativo!Q157</f>
        <v>228053.89</v>
      </c>
      <c r="ALZ37" s="109"/>
      <c r="AMA37" s="109"/>
      <c r="AMB37" s="109"/>
      <c r="AMC37" s="109"/>
      <c r="AMD37" s="109"/>
      <c r="AME37" s="109"/>
      <c r="AMF37" s="109"/>
      <c r="AMG37" s="109"/>
      <c r="AMH37" s="109"/>
      <c r="AMI37" s="109"/>
      <c r="AMJ37" s="109"/>
    </row>
    <row r="38" s="122" customFormat="true" ht="15" hidden="false" customHeight="false" outlineLevel="0" collapsed="false">
      <c r="A38" s="124" t="n">
        <v>15</v>
      </c>
      <c r="B38" s="125" t="str">
        <f aca="false">Quantitativo!B158</f>
        <v>Serviços complementares</v>
      </c>
      <c r="C38" s="127"/>
      <c r="D38" s="133"/>
      <c r="E38" s="133"/>
      <c r="F38" s="133"/>
      <c r="G38" s="133"/>
      <c r="H38" s="128" t="n">
        <f aca="false">SUM(C38:G38)</f>
        <v>0</v>
      </c>
      <c r="ALZ38" s="109"/>
      <c r="AMA38" s="109"/>
      <c r="AMB38" s="109"/>
      <c r="AMC38" s="109"/>
      <c r="AMD38" s="109"/>
      <c r="AME38" s="109"/>
      <c r="AMF38" s="109"/>
      <c r="AMG38" s="109"/>
      <c r="AMH38" s="109"/>
      <c r="AMI38" s="109"/>
      <c r="AMJ38" s="109"/>
    </row>
    <row r="39" s="122" customFormat="true" ht="15" hidden="false" customHeight="false" outlineLevel="0" collapsed="false">
      <c r="A39" s="124"/>
      <c r="B39" s="124"/>
      <c r="C39" s="129" t="n">
        <f aca="false">$H39*C38</f>
        <v>0</v>
      </c>
      <c r="D39" s="129" t="n">
        <f aca="false">$H39*D38</f>
        <v>0</v>
      </c>
      <c r="E39" s="129" t="n">
        <f aca="false">$H39*E38</f>
        <v>0</v>
      </c>
      <c r="F39" s="129" t="n">
        <f aca="false">$H39*F38</f>
        <v>0</v>
      </c>
      <c r="G39" s="129" t="n">
        <f aca="false">$H39*G38</f>
        <v>0</v>
      </c>
      <c r="H39" s="130" t="n">
        <f aca="false">Quantitativo!Q163</f>
        <v>23045.67</v>
      </c>
      <c r="ALZ39" s="109"/>
      <c r="AMA39" s="109"/>
      <c r="AMB39" s="109"/>
      <c r="AMC39" s="109"/>
      <c r="AMD39" s="109"/>
      <c r="AME39" s="109"/>
      <c r="AMF39" s="109"/>
      <c r="AMG39" s="109"/>
      <c r="AMH39" s="109"/>
      <c r="AMI39" s="109"/>
      <c r="AMJ39" s="109"/>
    </row>
    <row r="40" customFormat="false" ht="15" hidden="false" customHeight="true" outlineLevel="0" collapsed="false">
      <c r="A40" s="134"/>
      <c r="B40" s="120" t="s">
        <v>411</v>
      </c>
      <c r="C40" s="135" t="n">
        <f aca="false">C41/$H$40</f>
        <v>0</v>
      </c>
      <c r="D40" s="135" t="n">
        <f aca="false">D41/$H$40</f>
        <v>0</v>
      </c>
      <c r="E40" s="135" t="n">
        <f aca="false">E41/$H$40</f>
        <v>0</v>
      </c>
      <c r="F40" s="135" t="n">
        <f aca="false">F41/$H$40</f>
        <v>0</v>
      </c>
      <c r="G40" s="135" t="n">
        <f aca="false">G41/$H$40</f>
        <v>0</v>
      </c>
      <c r="H40" s="136" t="n">
        <f aca="false">H11+H13+H15+H17+H19+H21+H23+H25+H27+H29+H31+H33+H35+H37+H39</f>
        <v>719699.82</v>
      </c>
      <c r="I40" s="137"/>
    </row>
    <row r="41" customFormat="false" ht="15" hidden="false" customHeight="false" outlineLevel="0" collapsed="false">
      <c r="A41" s="134"/>
      <c r="B41" s="134"/>
      <c r="C41" s="138" t="n">
        <f aca="false">C39+C33+C31+C29+C27+C25+C23+C21+C19+C17+C35+C37+C15+C13+C11</f>
        <v>0</v>
      </c>
      <c r="D41" s="138" t="n">
        <f aca="false">D39+D33+D31+D29+D27+D25+D23+D21+D19+D17+D35+D37+D15+D13+D11</f>
        <v>0</v>
      </c>
      <c r="E41" s="138" t="n">
        <f aca="false">E39+E33+E31+E29+E27+E25+E23+E21+E19+E17+E35+E37+E15+E13+E11</f>
        <v>0</v>
      </c>
      <c r="F41" s="138" t="n">
        <f aca="false">F39+F33+F31+F29+F27+F25+F23+F21+F19+F17+F35+F37+F15+F13+F11</f>
        <v>0</v>
      </c>
      <c r="G41" s="138" t="n">
        <f aca="false">G39+G33+G31+G29+G27+G25+G23+G21+G19+G17+G35+G37+G15+G13+G11</f>
        <v>0</v>
      </c>
      <c r="H41" s="136"/>
      <c r="I41" s="10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 selectLockedCells="true"/>
  <mergeCells count="38">
    <mergeCell ref="A1:H1"/>
    <mergeCell ref="A8:A9"/>
    <mergeCell ref="B8:B9"/>
    <mergeCell ref="C8:G8"/>
    <mergeCell ref="H8:H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H40:H41"/>
  </mergeCells>
  <conditionalFormatting sqref="F10:G10 E14:G14 F16:G16 C20:F20 C22 C28:D28 C32:E32 C38 C24:F24 C11:G13 C15:G15 C17:G19 C21:G21 C23:G23 C25:G27 C29:G31 C33:G37 C39:G39 C14 C16:D16 G28">
    <cfRule type="cellIs" priority="2" operator="notEqual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196527777777778" right="0" top="0.138888888888889" bottom="0.138888888888889" header="0" footer="0"/>
  <pageSetup paperSize="77" scale="77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" activeCellId="0" sqref="A2"/>
    </sheetView>
  </sheetViews>
  <sheetFormatPr defaultRowHeight="14.25" zeroHeight="false" outlineLevelRow="0" outlineLevelCol="0"/>
  <cols>
    <col collapsed="false" customWidth="true" hidden="false" outlineLevel="0" max="1" min="1" style="109" width="15.43"/>
    <col collapsed="false" customWidth="true" hidden="false" outlineLevel="0" max="2" min="2" style="109" width="16.17"/>
    <col collapsed="false" customWidth="true" hidden="false" outlineLevel="0" max="3" min="3" style="109" width="15.43"/>
    <col collapsed="false" customWidth="true" hidden="false" outlineLevel="0" max="5" min="4" style="109" width="9.11"/>
    <col collapsed="false" customWidth="true" hidden="false" outlineLevel="0" max="1023" min="6" style="109" width="7.71"/>
    <col collapsed="false" customWidth="true" hidden="false" outlineLevel="0" max="1025" min="1024" style="109" width="6.85"/>
  </cols>
  <sheetData>
    <row r="1" customFormat="false" ht="15" hidden="false" customHeight="false" outlineLevel="0" collapsed="false"/>
    <row r="2" customFormat="false" ht="15" hidden="false" customHeight="false" outlineLevel="0" collapsed="false">
      <c r="A2" s="139" t="s">
        <v>417</v>
      </c>
      <c r="B2" s="139"/>
      <c r="C2" s="139"/>
    </row>
    <row r="3" customFormat="false" ht="15" hidden="false" customHeight="false" outlineLevel="0" collapsed="false">
      <c r="A3" s="140"/>
      <c r="B3" s="140"/>
      <c r="C3" s="140"/>
    </row>
    <row r="4" customFormat="false" ht="15" hidden="false" customHeight="false" outlineLevel="0" collapsed="false">
      <c r="A4" s="139" t="s">
        <v>418</v>
      </c>
      <c r="B4" s="139"/>
      <c r="C4" s="139"/>
    </row>
    <row r="5" customFormat="false" ht="15" hidden="false" customHeight="false" outlineLevel="0" collapsed="false"/>
    <row r="6" customFormat="false" ht="15" hidden="false" customHeight="false" outlineLevel="0" collapsed="false">
      <c r="A6" s="140"/>
      <c r="B6" s="140"/>
      <c r="C6" s="140"/>
    </row>
    <row r="7" customFormat="false" ht="15" hidden="false" customHeight="false" outlineLevel="0" collapsed="false">
      <c r="A7" s="139" t="s">
        <v>419</v>
      </c>
      <c r="B7" s="139"/>
      <c r="C7" s="139"/>
    </row>
    <row r="8" customFormat="false" ht="15" hidden="false" customHeight="false" outlineLevel="0" collapsed="false">
      <c r="A8" s="140"/>
      <c r="B8" s="140"/>
      <c r="C8" s="140"/>
    </row>
    <row r="9" customFormat="false" ht="15" hidden="false" customHeight="false" outlineLevel="0" collapsed="false">
      <c r="A9" s="140"/>
      <c r="B9" s="140"/>
      <c r="C9" s="140"/>
    </row>
    <row r="10" customFormat="false" ht="15" hidden="false" customHeight="false" outlineLevel="0" collapsed="false">
      <c r="A10" s="140"/>
      <c r="B10" s="140"/>
      <c r="C10" s="140"/>
    </row>
    <row r="11" customFormat="false" ht="15" hidden="false" customHeight="false" outlineLevel="0" collapsed="false">
      <c r="A11" s="140"/>
      <c r="B11" s="140"/>
      <c r="C11" s="140"/>
    </row>
    <row r="12" customFormat="false" ht="15" hidden="false" customHeight="false" outlineLevel="0" collapsed="false">
      <c r="A12" s="140"/>
      <c r="B12" s="140"/>
      <c r="C12" s="140"/>
    </row>
    <row r="13" customFormat="false" ht="15" hidden="false" customHeight="false" outlineLevel="0" collapsed="false">
      <c r="A13" s="139" t="s">
        <v>420</v>
      </c>
      <c r="B13" s="139"/>
      <c r="C13" s="139"/>
    </row>
    <row r="14" customFormat="false" ht="15" hidden="false" customHeight="false" outlineLevel="0" collapsed="false">
      <c r="A14" s="141" t="s">
        <v>421</v>
      </c>
      <c r="B14" s="141" t="s">
        <v>422</v>
      </c>
      <c r="C14" s="141" t="s">
        <v>423</v>
      </c>
    </row>
    <row r="15" customFormat="false" ht="13.8" hidden="false" customHeight="false" outlineLevel="0" collapsed="false">
      <c r="A15" s="142" t="s">
        <v>424</v>
      </c>
      <c r="B15" s="143"/>
      <c r="C15" s="142" t="s">
        <v>425</v>
      </c>
    </row>
    <row r="16" customFormat="false" ht="13.8" hidden="false" customHeight="false" outlineLevel="0" collapsed="false">
      <c r="A16" s="142" t="s">
        <v>426</v>
      </c>
      <c r="B16" s="143"/>
      <c r="C16" s="142" t="s">
        <v>427</v>
      </c>
    </row>
    <row r="17" customFormat="false" ht="13.8" hidden="false" customHeight="false" outlineLevel="0" collapsed="false">
      <c r="A17" s="142" t="s">
        <v>428</v>
      </c>
      <c r="B17" s="143"/>
      <c r="C17" s="142" t="s">
        <v>429</v>
      </c>
    </row>
    <row r="18" customFormat="false" ht="13.8" hidden="false" customHeight="false" outlineLevel="0" collapsed="false">
      <c r="A18" s="142" t="s">
        <v>430</v>
      </c>
      <c r="B18" s="143"/>
      <c r="C18" s="142" t="s">
        <v>431</v>
      </c>
    </row>
    <row r="19" customFormat="false" ht="13.8" hidden="false" customHeight="false" outlineLevel="0" collapsed="false">
      <c r="A19" s="142" t="s">
        <v>432</v>
      </c>
      <c r="B19" s="143"/>
      <c r="C19" s="142" t="s">
        <v>433</v>
      </c>
    </row>
    <row r="20" customFormat="false" ht="13.8" hidden="false" customHeight="false" outlineLevel="0" collapsed="false">
      <c r="A20" s="142" t="s">
        <v>434</v>
      </c>
      <c r="B20" s="143"/>
      <c r="C20" s="144" t="s">
        <v>435</v>
      </c>
    </row>
    <row r="21" customFormat="false" ht="13.8" hidden="false" customHeight="false" outlineLevel="0" collapsed="false">
      <c r="A21" s="142" t="s">
        <v>436</v>
      </c>
      <c r="B21" s="143"/>
      <c r="C21" s="144"/>
    </row>
    <row r="22" customFormat="false" ht="13.8" hidden="false" customHeight="false" outlineLevel="0" collapsed="false">
      <c r="A22" s="142" t="s">
        <v>437</v>
      </c>
      <c r="B22" s="143"/>
      <c r="C22" s="144"/>
    </row>
    <row r="23" customFormat="false" ht="13.8" hidden="false" customHeight="false" outlineLevel="0" collapsed="false">
      <c r="A23" s="142" t="s">
        <v>438</v>
      </c>
      <c r="B23" s="143"/>
      <c r="C23" s="144"/>
    </row>
    <row r="24" customFormat="false" ht="15" hidden="false" customHeight="false" outlineLevel="0" collapsed="false">
      <c r="A24" s="145"/>
      <c r="B24" s="145"/>
      <c r="C24" s="145"/>
    </row>
    <row r="25" customFormat="false" ht="15" hidden="false" customHeight="false" outlineLevel="0" collapsed="false">
      <c r="A25" s="139" t="s">
        <v>439</v>
      </c>
      <c r="B25" s="139"/>
      <c r="C25" s="146" t="n">
        <f aca="false">(((1+(B15+B16+B17)/100)*(1+B18/100)*(1+B19/100))/(1-(B20+B21+B22+B23)/100)-1)</f>
        <v>0</v>
      </c>
    </row>
    <row r="26" customFormat="false" ht="15" hidden="false" customHeight="false" outlineLevel="0" collapsed="false">
      <c r="A26" s="145"/>
      <c r="B26" s="145"/>
      <c r="C26" s="145"/>
    </row>
    <row r="27" customFormat="false" ht="15" hidden="false" customHeight="false" outlineLevel="0" collapsed="false">
      <c r="A27" s="147" t="s">
        <v>9</v>
      </c>
      <c r="B27" s="148" t="n">
        <f aca="true">TODAY()</f>
        <v>43761</v>
      </c>
      <c r="C27" s="148"/>
    </row>
    <row r="28" customFormat="false" ht="15" hidden="false" customHeight="false" outlineLevel="0" collapsed="false">
      <c r="A28" s="145"/>
      <c r="B28" s="145"/>
      <c r="C28" s="145"/>
    </row>
    <row r="29" customFormat="false" ht="15" hidden="false" customHeight="false" outlineLevel="0" collapsed="false">
      <c r="A29" s="149"/>
      <c r="B29" s="149"/>
      <c r="C29" s="149"/>
    </row>
    <row r="30" customFormat="false" ht="13.8" hidden="false" customHeight="false" outlineLevel="0" collapsed="false">
      <c r="A30" s="147" t="s">
        <v>440</v>
      </c>
      <c r="B30" s="150"/>
      <c r="C30" s="150"/>
    </row>
    <row r="31" customFormat="false" ht="13.8" hidden="false" customHeight="false" outlineLevel="0" collapsed="false">
      <c r="A31" s="147" t="s">
        <v>441</v>
      </c>
      <c r="B31" s="150"/>
      <c r="C31" s="150"/>
    </row>
    <row r="32" customFormat="false" ht="13.8" hidden="false" customHeight="false" outlineLevel="0" collapsed="false">
      <c r="A32" s="147" t="s">
        <v>442</v>
      </c>
      <c r="B32" s="150"/>
      <c r="C32" s="150"/>
    </row>
    <row r="33" customFormat="false" ht="15" hidden="false" customHeight="false" outlineLevel="0" collapsed="false">
      <c r="A33" s="145"/>
      <c r="B33" s="145"/>
      <c r="C33" s="145"/>
    </row>
    <row r="34" customFormat="false" ht="13.8" hidden="false" customHeight="false" outlineLevel="0" collapsed="false">
      <c r="A34" s="147" t="s">
        <v>443</v>
      </c>
      <c r="B34" s="150"/>
      <c r="C34" s="150"/>
    </row>
    <row r="35" customFormat="false" ht="13.8" hidden="false" customHeight="false" outlineLevel="0" collapsed="false">
      <c r="A35" s="147" t="s">
        <v>444</v>
      </c>
      <c r="B35" s="150"/>
      <c r="C35" s="150"/>
    </row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true" customHeight="false" outlineLevel="0" collapsed="false">
      <c r="A38" s="151" t="s">
        <v>445</v>
      </c>
      <c r="B38" s="151"/>
      <c r="C38" s="151"/>
      <c r="D38" s="151"/>
      <c r="E38" s="151"/>
    </row>
    <row r="39" customFormat="false" ht="15" hidden="true" customHeight="false" outlineLevel="0" collapsed="false">
      <c r="A39" s="151" t="s">
        <v>446</v>
      </c>
      <c r="B39" s="151"/>
      <c r="C39" s="151"/>
      <c r="D39" s="151"/>
      <c r="E39" s="151"/>
    </row>
    <row r="40" customFormat="false" ht="15" hidden="true" customHeight="false" outlineLevel="0" collapsed="false">
      <c r="A40" s="151" t="s">
        <v>447</v>
      </c>
      <c r="B40" s="151"/>
      <c r="C40" s="151"/>
      <c r="D40" s="151"/>
      <c r="E40" s="151"/>
    </row>
    <row r="41" customFormat="false" ht="15" hidden="true" customHeight="false" outlineLevel="0" collapsed="false">
      <c r="A41" s="151" t="s">
        <v>448</v>
      </c>
      <c r="B41" s="151"/>
      <c r="C41" s="151"/>
      <c r="D41" s="151"/>
      <c r="E41" s="151"/>
    </row>
    <row r="42" customFormat="false" ht="15.75" hidden="true" customHeight="false" outlineLevel="0" collapsed="false">
      <c r="A42" s="152" t="s">
        <v>449</v>
      </c>
      <c r="B42" s="151"/>
      <c r="C42" s="151"/>
      <c r="D42" s="151"/>
      <c r="E42" s="151"/>
    </row>
  </sheetData>
  <sheetProtection sheet="true" objects="true" scenarios="true" selectLockedCells="true"/>
  <mergeCells count="14">
    <mergeCell ref="A1:C1"/>
    <mergeCell ref="A2:C2"/>
    <mergeCell ref="A4:C4"/>
    <mergeCell ref="A5:C5"/>
    <mergeCell ref="A7:C7"/>
    <mergeCell ref="A13:C13"/>
    <mergeCell ref="C20:C23"/>
    <mergeCell ref="A25:B25"/>
    <mergeCell ref="B27:C27"/>
    <mergeCell ref="B30:C30"/>
    <mergeCell ref="B31:C31"/>
    <mergeCell ref="B32:C32"/>
    <mergeCell ref="B34:C34"/>
    <mergeCell ref="B35:C35"/>
  </mergeCells>
  <printOptions headings="false" gridLines="false" gridLinesSet="true" horizontalCentered="true" verticalCentered="false"/>
  <pageMargins left="0" right="0" top="0.138888888888889" bottom="0.138888888888889" header="0" footer="0"/>
  <pageSetup paperSize="77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>&amp;C&amp;"Arial,Normal"&amp;10&amp;P. &amp;A</oddHeader>
    <oddFooter>&amp;C&amp;"Arial,Normal"&amp;10Página &amp;P/&amp;N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2" activeCellId="0" sqref="B22"/>
    </sheetView>
  </sheetViews>
  <sheetFormatPr defaultRowHeight="14.25" zeroHeight="false" outlineLevelRow="0" outlineLevelCol="0"/>
  <cols>
    <col collapsed="false" customWidth="true" hidden="false" outlineLevel="0" max="1" min="1" style="109" width="15.43"/>
    <col collapsed="false" customWidth="true" hidden="false" outlineLevel="0" max="2" min="2" style="109" width="16.17"/>
    <col collapsed="false" customWidth="true" hidden="false" outlineLevel="0" max="3" min="3" style="109" width="15.43"/>
    <col collapsed="false" customWidth="true" hidden="false" outlineLevel="0" max="1023" min="4" style="109" width="7.71"/>
    <col collapsed="false" customWidth="true" hidden="false" outlineLevel="0" max="1025" min="1024" style="109" width="6.85"/>
  </cols>
  <sheetData>
    <row r="1" customFormat="false" ht="15" hidden="false" customHeight="false" outlineLevel="0" collapsed="false"/>
    <row r="2" customFormat="false" ht="15" hidden="false" customHeight="false" outlineLevel="0" collapsed="false">
      <c r="A2" s="139" t="s">
        <v>417</v>
      </c>
      <c r="B2" s="139"/>
      <c r="C2" s="139"/>
    </row>
    <row r="3" customFormat="false" ht="15" hidden="false" customHeight="false" outlineLevel="0" collapsed="false">
      <c r="A3" s="140"/>
      <c r="B3" s="140"/>
      <c r="C3" s="140"/>
    </row>
    <row r="4" customFormat="false" ht="15" hidden="false" customHeight="false" outlineLevel="0" collapsed="false">
      <c r="A4" s="139" t="s">
        <v>450</v>
      </c>
      <c r="B4" s="139"/>
      <c r="C4" s="139"/>
    </row>
    <row r="5" customFormat="false" ht="15" hidden="false" customHeight="false" outlineLevel="0" collapsed="false"/>
    <row r="6" customFormat="false" ht="15" hidden="false" customHeight="false" outlineLevel="0" collapsed="false">
      <c r="A6" s="140"/>
      <c r="B6" s="140"/>
      <c r="C6" s="140"/>
    </row>
    <row r="7" customFormat="false" ht="15" hidden="false" customHeight="false" outlineLevel="0" collapsed="false">
      <c r="A7" s="139" t="s">
        <v>419</v>
      </c>
      <c r="B7" s="139"/>
      <c r="C7" s="139"/>
    </row>
    <row r="8" customFormat="false" ht="15" hidden="false" customHeight="false" outlineLevel="0" collapsed="false">
      <c r="A8" s="140"/>
      <c r="B8" s="140"/>
      <c r="C8" s="140"/>
    </row>
    <row r="9" customFormat="false" ht="15" hidden="false" customHeight="false" outlineLevel="0" collapsed="false">
      <c r="A9" s="140"/>
      <c r="B9" s="140"/>
      <c r="C9" s="140"/>
    </row>
    <row r="10" customFormat="false" ht="15" hidden="false" customHeight="false" outlineLevel="0" collapsed="false">
      <c r="A10" s="140"/>
      <c r="B10" s="140"/>
      <c r="C10" s="140"/>
    </row>
    <row r="11" customFormat="false" ht="15" hidden="false" customHeight="false" outlineLevel="0" collapsed="false">
      <c r="A11" s="140"/>
      <c r="B11" s="140"/>
      <c r="C11" s="140"/>
    </row>
    <row r="12" customFormat="false" ht="15" hidden="false" customHeight="false" outlineLevel="0" collapsed="false">
      <c r="A12" s="140"/>
      <c r="B12" s="140"/>
      <c r="C12" s="140"/>
    </row>
    <row r="13" customFormat="false" ht="15" hidden="false" customHeight="false" outlineLevel="0" collapsed="false">
      <c r="A13" s="139" t="s">
        <v>420</v>
      </c>
      <c r="B13" s="139"/>
      <c r="C13" s="139"/>
    </row>
    <row r="14" customFormat="false" ht="15" hidden="false" customHeight="false" outlineLevel="0" collapsed="false">
      <c r="A14" s="141" t="s">
        <v>421</v>
      </c>
      <c r="B14" s="141" t="s">
        <v>422</v>
      </c>
      <c r="C14" s="141" t="s">
        <v>423</v>
      </c>
    </row>
    <row r="15" customFormat="false" ht="13.8" hidden="false" customHeight="false" outlineLevel="0" collapsed="false">
      <c r="A15" s="142" t="s">
        <v>424</v>
      </c>
      <c r="B15" s="143"/>
      <c r="C15" s="142" t="s">
        <v>425</v>
      </c>
    </row>
    <row r="16" customFormat="false" ht="13.8" hidden="false" customHeight="false" outlineLevel="0" collapsed="false">
      <c r="A16" s="142" t="s">
        <v>426</v>
      </c>
      <c r="B16" s="143"/>
      <c r="C16" s="142" t="s">
        <v>427</v>
      </c>
    </row>
    <row r="17" customFormat="false" ht="13.8" hidden="false" customHeight="false" outlineLevel="0" collapsed="false">
      <c r="A17" s="142" t="s">
        <v>428</v>
      </c>
      <c r="B17" s="143"/>
      <c r="C17" s="142" t="s">
        <v>429</v>
      </c>
    </row>
    <row r="18" customFormat="false" ht="13.8" hidden="false" customHeight="false" outlineLevel="0" collapsed="false">
      <c r="A18" s="142" t="s">
        <v>430</v>
      </c>
      <c r="B18" s="143"/>
      <c r="C18" s="142" t="s">
        <v>431</v>
      </c>
    </row>
    <row r="19" customFormat="false" ht="13.8" hidden="false" customHeight="false" outlineLevel="0" collapsed="false">
      <c r="A19" s="142" t="s">
        <v>432</v>
      </c>
      <c r="B19" s="143"/>
      <c r="C19" s="142" t="s">
        <v>433</v>
      </c>
    </row>
    <row r="20" customFormat="false" ht="13.8" hidden="false" customHeight="false" outlineLevel="0" collapsed="false">
      <c r="A20" s="142" t="s">
        <v>434</v>
      </c>
      <c r="B20" s="143"/>
      <c r="C20" s="144" t="s">
        <v>435</v>
      </c>
    </row>
    <row r="21" customFormat="false" ht="13.8" hidden="false" customHeight="false" outlineLevel="0" collapsed="false">
      <c r="A21" s="142" t="s">
        <v>436</v>
      </c>
      <c r="B21" s="143"/>
      <c r="C21" s="144"/>
    </row>
    <row r="22" customFormat="false" ht="13.8" hidden="false" customHeight="false" outlineLevel="0" collapsed="false">
      <c r="A22" s="142" t="s">
        <v>437</v>
      </c>
      <c r="B22" s="143"/>
      <c r="C22" s="144"/>
    </row>
    <row r="23" customFormat="false" ht="13.8" hidden="false" customHeight="false" outlineLevel="0" collapsed="false">
      <c r="A23" s="142" t="s">
        <v>438</v>
      </c>
      <c r="B23" s="143"/>
      <c r="C23" s="144"/>
    </row>
    <row r="24" customFormat="false" ht="15" hidden="false" customHeight="false" outlineLevel="0" collapsed="false">
      <c r="A24" s="145"/>
      <c r="B24" s="145"/>
      <c r="C24" s="145"/>
    </row>
    <row r="25" customFormat="false" ht="15" hidden="false" customHeight="false" outlineLevel="0" collapsed="false">
      <c r="A25" s="139" t="s">
        <v>451</v>
      </c>
      <c r="B25" s="139"/>
      <c r="C25" s="146" t="n">
        <f aca="false">(((1+(B15+B16+B17)/100)*(1+B18/100)*(1+B19/100))/(1-(B20+B21+B22+B23)/100)-1)</f>
        <v>0</v>
      </c>
    </row>
    <row r="26" customFormat="false" ht="15" hidden="false" customHeight="false" outlineLevel="0" collapsed="false">
      <c r="A26" s="145"/>
      <c r="B26" s="145"/>
      <c r="C26" s="145"/>
    </row>
    <row r="27" customFormat="false" ht="15" hidden="false" customHeight="false" outlineLevel="0" collapsed="false">
      <c r="A27" s="147" t="s">
        <v>9</v>
      </c>
      <c r="B27" s="148" t="n">
        <f aca="true">TODAY()</f>
        <v>43761</v>
      </c>
      <c r="C27" s="148"/>
    </row>
    <row r="28" customFormat="false" ht="15" hidden="false" customHeight="false" outlineLevel="0" collapsed="false">
      <c r="A28" s="145"/>
      <c r="B28" s="145"/>
      <c r="C28" s="145"/>
    </row>
    <row r="29" customFormat="false" ht="15" hidden="false" customHeight="false" outlineLevel="0" collapsed="false">
      <c r="A29" s="149"/>
      <c r="B29" s="149"/>
      <c r="C29" s="149"/>
    </row>
    <row r="30" customFormat="false" ht="13.8" hidden="false" customHeight="false" outlineLevel="0" collapsed="false">
      <c r="A30" s="147" t="s">
        <v>440</v>
      </c>
      <c r="B30" s="153"/>
      <c r="C30" s="153"/>
    </row>
    <row r="31" customFormat="false" ht="13.8" hidden="false" customHeight="false" outlineLevel="0" collapsed="false">
      <c r="A31" s="147" t="s">
        <v>441</v>
      </c>
      <c r="B31" s="153"/>
      <c r="C31" s="153"/>
    </row>
    <row r="32" customFormat="false" ht="13.8" hidden="false" customHeight="false" outlineLevel="0" collapsed="false">
      <c r="A32" s="147" t="s">
        <v>442</v>
      </c>
      <c r="B32" s="153"/>
      <c r="C32" s="153"/>
    </row>
    <row r="33" customFormat="false" ht="15" hidden="false" customHeight="false" outlineLevel="0" collapsed="false">
      <c r="A33" s="145"/>
      <c r="B33" s="145"/>
      <c r="C33" s="145"/>
    </row>
    <row r="34" customFormat="false" ht="13.8" hidden="false" customHeight="false" outlineLevel="0" collapsed="false">
      <c r="A34" s="147" t="s">
        <v>443</v>
      </c>
      <c r="B34" s="153"/>
      <c r="C34" s="153"/>
    </row>
    <row r="35" customFormat="false" ht="13.8" hidden="false" customHeight="false" outlineLevel="0" collapsed="false">
      <c r="A35" s="147" t="s">
        <v>444</v>
      </c>
      <c r="B35" s="153"/>
      <c r="C35" s="153"/>
    </row>
  </sheetData>
  <sheetProtection sheet="true" objects="true" scenarios="true" selectLockedCells="true"/>
  <mergeCells count="14">
    <mergeCell ref="A1:C1"/>
    <mergeCell ref="A2:C2"/>
    <mergeCell ref="A4:C4"/>
    <mergeCell ref="A5:C5"/>
    <mergeCell ref="A7:C7"/>
    <mergeCell ref="A13:C13"/>
    <mergeCell ref="C20:C23"/>
    <mergeCell ref="A25:B25"/>
    <mergeCell ref="B27:C27"/>
    <mergeCell ref="B30:C30"/>
    <mergeCell ref="B31:C31"/>
    <mergeCell ref="B32:C32"/>
    <mergeCell ref="B34:C34"/>
    <mergeCell ref="B35:C35"/>
  </mergeCells>
  <printOptions headings="false" gridLines="false" gridLinesSet="true" horizontalCentered="true" verticalCentered="false"/>
  <pageMargins left="0" right="0" top="0.138888888888889" bottom="0.138888888888889" header="0" footer="0"/>
  <pageSetup paperSize="77" scale="100" firstPageNumber="1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>&amp;C&amp;"Arial,Normal"&amp;10&amp;P. &amp;A</oddHeader>
    <oddFooter>&amp;C&amp;"Arial,Normal"&amp;10Página 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2016-11-08T13:16:35Z</dcterms:created>
  <dc:creator>User</dc:creator>
  <dc:description/>
  <dc:language>pt-BR</dc:language>
  <cp:lastModifiedBy/>
  <cp:lastPrinted>2019-02-26T17:19:37Z</cp:lastPrinted>
  <dcterms:modified xsi:type="dcterms:W3CDTF">2019-10-21T16:24:12Z</dcterms:modified>
  <cp:revision>257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